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<sst xmlns="http://schemas.openxmlformats.org/spreadsheetml/2006/main" count="302" uniqueCount="196">
  <si>
    <t>Добровольные пожертвования граждан поселений Собинского района</t>
  </si>
  <si>
    <t>Муниципальное образование</t>
  </si>
  <si>
    <t>сумму, тыс.руб.</t>
  </si>
  <si>
    <t>перечень мероприятий</t>
  </si>
  <si>
    <t>Всего</t>
  </si>
  <si>
    <t>ОБ</t>
  </si>
  <si>
    <t>МБ</t>
  </si>
  <si>
    <t>Собинский район</t>
  </si>
  <si>
    <t>остаток на 2021 год  3040,04448 тыс. руб. (средства граждан 1520,02222 тыс. руб.                 ОБ 1520,02224 тыс. руб.)</t>
  </si>
  <si>
    <t>остаток на 2023 год  58004,33895 тыс. руб.                                                       (добровольные пожертвования  54296,33895 тыс. руб., дотация 3708,0 тыс. руб.)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</si>
  <si>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Устье, д. Большая Иваньково Собинского района»)</t>
  </si>
  <si>
    <t>Заключен муниципальный контракт</t>
  </si>
  <si>
    <t>Обеспечение условий для развития на территории Собинского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(Реконструкция физкультурно-оздоровительного бассейна п. Ставрово)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</si>
  <si>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Парфентьево</t>
  </si>
  <si>
    <t>проведена экспертиза ПСД и проверка достоверности сметы. Получено положительное заключение. В настоящее время решается вопрос о включении объекта в государственную программу для завершения строительства.</t>
  </si>
  <si>
    <t>Организация газоснабжения (разработка ПСД "Газопровод высокого давления Ставрово-Кишлеево до ПРГ, ПРГ, распределительные сети низкого давления и газопроводы –вводы  до границ земельных участков для газоснабжения жилых домов в д. Сулуково, д.Ягодное, д. Лучинское, д. Безводное, д.Коверлево, д. Даниловка, с. Кишлеево Собинского района МО Толпуховского сельское поселение Собинского района</t>
  </si>
  <si>
    <t>Возврат средст по заявлениям к договорам</t>
  </si>
  <si>
    <t xml:space="preserve">Проведение проектно-изыскательской работ и государственной экспертизы объектов для газоснабжения жилых домов д.Одерихино, д. Колокша </t>
  </si>
  <si>
    <t>Организация газоснабжения («Газопровод высокого давления до ШРП, ШРП, газопровод низкого давления для газификации жилых домов, детского сада на 90 мест, с начальной школой и многофункционального общественного центра по адресу: 601230, Владимирская область, Собинский район, п.Ставрово, в 3500 м на юго-восток от д. Ермонино» для использования в целях реализации проекта «Комплексная компактная застройка юго-восточнее от д. Ермонино поселка Ставрово Собинского района Владимирской области»)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</si>
  <si>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д. Одерихино Собинского района (распределительный газопровод низкого давления)»</t>
  </si>
  <si>
    <t>Строительство объекта завершено</t>
  </si>
  <si>
    <t>Проведение ремонта автомобильной дороги в с. Ворша, ул. Молодежная д. 14 МО Воршинского сельского поселения Собинского района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</si>
  <si>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с. Алепино Собинского района (распределительный газопровод низкого давления)»</t>
  </si>
  <si>
    <t>Проведение ремонта автомобильной дороги в д. Митрофаниха, ул. Луговая от д. 35а до д. 12а МО Копнинского сельского поселения Собинского района</t>
  </si>
  <si>
    <t>Проведение ремонта отрезка дороги от поворота на д. Струково до д. Роганово Колокшанского СП Собинского района</t>
  </si>
  <si>
    <t>Приобретение предметов первой необходимости и личной гигиены для граждан, прибывающих из Донецкой Народной Республики и Луганской Народной Республики, размещенных на территории Собинского района в селе Бабаево в пункте временного размещения в ГАУ «Спортивно-оздоровительный центр «Олимп»</t>
  </si>
  <si>
    <t>Проведение ремонта отрезка дороги п. Ундольский от дома по ул. Совхозная д. 35 до дома ул. Совхозная д. 4 МО Копнинского сельского поселения Собинского района</t>
  </si>
  <si>
    <t xml:space="preserve">Проведение ремонта от а/д д. Моноково от д. 1 до СНТ «Чистые пруды» МО Толпуховского сельского поселения Собинского района </t>
  </si>
  <si>
    <t>Проведение ремонта дорожного покрытия д. Толпухово, ул. Молодежная МО Толпуховского сельского поселения Собинского района</t>
  </si>
  <si>
    <t>Строительство системы транспортировки сточных вод из г. Лакинска и Воршинского сельского поселения до ОСБО г. Собинка</t>
  </si>
  <si>
    <t>Разработка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в д. Струково, д. Брянцево Колокшанского сельского поселения Собинского района</t>
  </si>
  <si>
    <t>Разработка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д. Чижово Собинского района МО Воршинского сельское поселение Собинского района</t>
  </si>
  <si>
    <t>Проведение работ по разработке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д. Василево Собинского района МО Рождественского сельское поселение Собинского района</t>
  </si>
  <si>
    <t>Приобретение необходимых предметов личной гигиены, одежды, обуви, медикаментов и других товаров первой необходимости для мобилизованных граждан Собинского района</t>
  </si>
  <si>
    <t>работы завершены</t>
  </si>
  <si>
    <t>Остаток средств за 2022 год всего 1982,893 (ОБ 1918,1795 СГ 64,7135)</t>
  </si>
  <si>
    <t>Муниципальное образование г. Лакинск</t>
  </si>
  <si>
    <t>Ремонт дороги проезд к зданию 49Д по ул. Мира</t>
  </si>
  <si>
    <t>Ремонт Текстильщиков 1а</t>
  </si>
  <si>
    <t xml:space="preserve">Ремонт дороги ул. Октябрьская </t>
  </si>
  <si>
    <t>остаток 129,427 (ОБ 64,7135 МБ 64,7135) ремонт автомобильной дороги в доль дома 33а по ул. Лермантово</t>
  </si>
  <si>
    <t>возврат средст физ лицам в сумме 1853,466, так как не состоялись торги ремонт автом дороги ул. Алексеевская от пересечения с ул. Почтоый переулок до ул. Тимирязева, почтовый переулок от пересечения с ул. Алексеевска д.д. 3б ОБ 1853,466</t>
  </si>
  <si>
    <t>ул. Западная от д. 4а до д. 5</t>
  </si>
  <si>
    <t>Муниципальное образование г. Собинка</t>
  </si>
  <si>
    <t>Парк "Жилкооперация" ограждения детский городок игровая площадка</t>
  </si>
  <si>
    <t>Аллея слава, дорожки, баннеры, стойки под фото</t>
  </si>
  <si>
    <t>Муниципальное образование п. Ставрово</t>
  </si>
  <si>
    <t>Благоустройство (установка стеллы при въезде в п. Ставрово)</t>
  </si>
  <si>
    <t>модернизация сетей водоотведения от КНС на ул. Первомайская до ул. Ленина п. Ставрово</t>
  </si>
  <si>
    <t>Приобретение антивандального и установка бетонного теннисного стола для открытой площадки, велодорожка</t>
  </si>
  <si>
    <t>проведение комплекса кодастровых работ по образованию зем участков, путем образования земельного участка п. Ставрово</t>
  </si>
  <si>
    <t>Установка детской площадки п. Ставрово ул. Комсомольская 7а(общежитие)</t>
  </si>
  <si>
    <t>Благоустройство территории (скамейки, светильники)</t>
  </si>
  <si>
    <t>Обустройство мест общего пользования парковки на автомобильной дороги ул Октябрьска у д. 142 п. Ставрово</t>
  </si>
  <si>
    <t>Организация проведения поселковых и культурных мероприятий подарки для детей многодетных и малообеспеченных семей и детей чьи отцы и сыновья призваны призывной коммисии по мобилизации Собинского района владимирской области по мобилизации0</t>
  </si>
  <si>
    <t>МО Асерховское сельское поселение</t>
  </si>
  <si>
    <t>Остаток  на 2021 год в с умме 200 тыс. руб. (СГ 100 ОБ 100)</t>
  </si>
  <si>
    <t>Уличное освещение  д. Вал</t>
  </si>
  <si>
    <t>уличное освещение д.Михеево</t>
  </si>
  <si>
    <t>Остаток средств на 2022 год так как по погодным условиям выполнение работ не возможно детская площадка п. Асерхово (ОБ 100 СГ 100)</t>
  </si>
  <si>
    <t>Замощение части земельного участка, предназначенного для прохода либо проезда по нему в д. Зубово</t>
  </si>
  <si>
    <t>приобретени беседки в д. Зубово</t>
  </si>
  <si>
    <t>изготовление и установка памятника ВОВ в п. Асерхово</t>
  </si>
  <si>
    <t>уличное освещение д.Вышманово</t>
  </si>
  <si>
    <t>уличное освещение д.Запрудье</t>
  </si>
  <si>
    <t xml:space="preserve">уличное освещение д. Болгары </t>
  </si>
  <si>
    <t>изготовление и установка памятника ВОВ в д. Зубово</t>
  </si>
  <si>
    <t>уличное освещение с. Арбузово</t>
  </si>
  <si>
    <t>Уличное освещение  д.Ремни</t>
  </si>
  <si>
    <t>замощение дорог в д. Колокольница</t>
  </si>
  <si>
    <t>замощение дорог в д.Артюшино</t>
  </si>
  <si>
    <t xml:space="preserve">озеленение д. Колокольница </t>
  </si>
  <si>
    <t>Замощение части земельного участка, предназначенного для прохода либо проезда по нему в д. Ремни</t>
  </si>
  <si>
    <t>замощение дорог в д.Ремни</t>
  </si>
  <si>
    <t>Игровой комплекс</t>
  </si>
  <si>
    <t>благоустройство игрового комплекса</t>
  </si>
  <si>
    <t>памятник в д. Вал</t>
  </si>
  <si>
    <t>Замощение части земельного участка, предназначенного для прохода либо проезда по нему в д. Вышманово ул Вышмановская</t>
  </si>
  <si>
    <t>Замощение части земельного участка, предназначенного для прохода либо проезда по нему в д. Вышнаново</t>
  </si>
  <si>
    <t>Замощение части земельного участка, предназначенного для прохода либо проезда по нему в д. Вышманово ул. Малиновая</t>
  </si>
  <si>
    <t>Замощение части земельного участка, предназначенного для прохода либо проезда по нему в д. Артюшино</t>
  </si>
  <si>
    <t>благоустройство детской площадки д. Вышманово</t>
  </si>
  <si>
    <t>МО Березниковское сельское поселение</t>
  </si>
  <si>
    <t>Обустройство водоема в д. Малахово</t>
  </si>
  <si>
    <t>Замощение части земельного участка, предназначенного для прохода либо проезда по нему в д.Нерожино (остаток 2019 года)</t>
  </si>
  <si>
    <t>Благоустройство водоёма в д. Спайское (остаток 2018 год)</t>
  </si>
  <si>
    <t>МО Воршинское сельское поселение</t>
  </si>
  <si>
    <t>Замощение части земельного участка, предназначенного для прохода либо проезда по нему в с. Ворша</t>
  </si>
  <si>
    <t>МО Колокшанское сельское поселение</t>
  </si>
  <si>
    <t>Устройство детской площадки в п. Колокша</t>
  </si>
  <si>
    <t>МО Копнинское сельское поселение</t>
  </si>
  <si>
    <t>остаток на 2021 год 240,6 тыс. руб. (средства граждан 120,3 тыс. руб.                       ОБ 120,3 тыс. руб.)</t>
  </si>
  <si>
    <t>остаток на 2023 год 320,6 тыс. руб. (средства граждан 160,3 тыс. руб.                       ОБ 160,3 тыс. руб.), в том числе остаток 2019 года на сумму 240,6</t>
  </si>
  <si>
    <t>очиска пруда в д. Федотово</t>
  </si>
  <si>
    <t>ремонт уличного освещения д. Копнино ул. Заречная д. 16</t>
  </si>
  <si>
    <t>Малые архитектурные формы (скамейки, урны) с. Заречное ул. Садовая (остаток 2019 года) работы не выполнены (200 ОБ 100 СГ 100)</t>
  </si>
  <si>
    <t>Установка памятника д. Погост</t>
  </si>
  <si>
    <t>ремонт уличного освещения д. Жохово д.11</t>
  </si>
  <si>
    <t xml:space="preserve"> Замощение части земельного участка, предназначенного для прохода либо проезда по нему в с. Заречное ул. Садовая  (остаток 2019 года) работы не выполнены (40,6 ОБ 20,3 СГ 20,3)</t>
  </si>
  <si>
    <t>Памятник с. Заречное ул. Садовая</t>
  </si>
  <si>
    <t>ремонт уличного освещения д. Новоселово д.73а</t>
  </si>
  <si>
    <t>Уличное освещение д.Харитоново</t>
  </si>
  <si>
    <t>ремонт уличного освещения д. Хреново д. 147 и д. 141</t>
  </si>
  <si>
    <t>Ундольский ул. Совхозная рем уличного освещения д.37 и д. 6а</t>
  </si>
  <si>
    <t>ремонт уличного освещения д. Хреново д. 119</t>
  </si>
  <si>
    <t xml:space="preserve">ремонт уличного освещения с. Заречная ул. Садовая д. 72 </t>
  </si>
  <si>
    <t xml:space="preserve">озеленение кладбища с. Заресное </t>
  </si>
  <si>
    <t>организация мусорных площадок д. Цепелево</t>
  </si>
  <si>
    <t xml:space="preserve">Остаток на 01.01.2023 (ОБ 40,0 МБ 40,0) по погодным условиям запланированные работу выполнить не возможно </t>
  </si>
  <si>
    <t>детская площадка с. Заречное ул. Парковая у д. 3</t>
  </si>
  <si>
    <t xml:space="preserve">без удвоения </t>
  </si>
  <si>
    <t>Уличное освещение дХреново</t>
  </si>
  <si>
    <t>озеленение д. Новоселово</t>
  </si>
  <si>
    <t>озеленение д. Цепелево</t>
  </si>
  <si>
    <t>уличное освещение д. Жохово д.27 и д. 66, 44 б и 45</t>
  </si>
  <si>
    <t>улличное освещение с. Заречное ул. Садовая д. 11</t>
  </si>
  <si>
    <t>Уличное освещение д. Харитоново у д. 41</t>
  </si>
  <si>
    <t>уличное освещение д. Копнино ул. Первомайская 15</t>
  </si>
  <si>
    <t>уличное освещение д.Петрушино д 75</t>
  </si>
  <si>
    <t>Уличное освещение, малые архитектурные формы  (остаток 2020 года)</t>
  </si>
  <si>
    <t>Малые архитектурные формы (скамейки, урны) с. Заречное ул. Садовая (остаток 2019 года)</t>
  </si>
  <si>
    <t>работы не выполнены</t>
  </si>
  <si>
    <t>Уличное освещение д. Хреново (остаток 2020 года)</t>
  </si>
  <si>
    <t>Уличное освещение д. Погост  (остаток 2020 года)</t>
  </si>
  <si>
    <t>Замощение части земельного участка, предназначенного для прохода либо проезда по нему в с. Заречное ул. Садовая  (остаток 2019 года)</t>
  </si>
  <si>
    <t>МО Куриловское сельское поселение</t>
  </si>
  <si>
    <t>Замощение части земельного участка, предназначенного для прохода либо проезда по нему в д. Юрово</t>
  </si>
  <si>
    <t xml:space="preserve">Замощение дорожек  д. Анцыферово </t>
  </si>
  <si>
    <t>ремонт памятника ВОВ в д. Степаньково</t>
  </si>
  <si>
    <t>Ремонт памятника в д. Демидово, д. Васильевка</t>
  </si>
  <si>
    <t>Замощение части земельного участка, предназначенного для прохода либо проезда по нему в д. Кучина</t>
  </si>
  <si>
    <t>МО Толпуховское сельское поселение</t>
  </si>
  <si>
    <t>ремонт памятника ВОВ с. Кишлеево</t>
  </si>
  <si>
    <r>
      <t xml:space="preserve">Озеленение памятников д. Ермонино </t>
    </r>
    <r>
      <rPr>
        <b/>
        <i/>
        <sz val="14"/>
        <rFont val="Times New Roman"/>
        <family val="1"/>
      </rPr>
      <t>работы выполенны, оплачены СГ</t>
    </r>
  </si>
  <si>
    <t>мемориальная доска героя советского союза Шамаеву в д. Бухолово</t>
  </si>
  <si>
    <r>
      <t xml:space="preserve">ремонт памятника ВОВ д. Безводная </t>
    </r>
    <r>
      <rPr>
        <b/>
        <i/>
        <sz val="14"/>
        <rFont val="Times New Roman"/>
        <family val="1"/>
      </rPr>
      <t>работы выполенны, оплачены СГ</t>
    </r>
  </si>
  <si>
    <t>замощение в д. Подъвязье</t>
  </si>
  <si>
    <t>Малые архитектурные формы д. Толпухово (поляна сказок)</t>
  </si>
  <si>
    <t>замощение в д. Даниловка</t>
  </si>
  <si>
    <t>замощение в д. Богачищево</t>
  </si>
  <si>
    <t xml:space="preserve">ремонт памятника в д. Лучинское и в д. Безводное </t>
  </si>
  <si>
    <t>озеленение памятников (всех)</t>
  </si>
  <si>
    <t>Замощение части земельного участка, предназначенного для прохода либо проезда по нему в д. Коверлево</t>
  </si>
  <si>
    <t>Замощение части земельного участка, предназначенного для прохода либо проезда по нему в д. Рыжково</t>
  </si>
  <si>
    <t>Замощение части земельного участка, предназначенного для прохода либо проезда по нему в д. Богатище</t>
  </si>
  <si>
    <t>Замощение части земельного участка, предназначенного для прохода либо проезда по нему в д.Щелдяково</t>
  </si>
  <si>
    <t>Замощение части земельного участка, предназначенного для прохода либо проезда по нему в д.Сулуково</t>
  </si>
  <si>
    <t>Уличное освещение д. Безводная</t>
  </si>
  <si>
    <t>Указатель на деревню Таратинка</t>
  </si>
  <si>
    <t>МО Рождественское сельское поселение</t>
  </si>
  <si>
    <t>остаток на 2021 год 174,612 тыс. руб. (средства граждан 87,306 тыс. руб.                        ОБ 87,306 тыс. руб.)</t>
  </si>
  <si>
    <t>остаток на 2023 год 556,9 тыс. руб. (ОБ 265 СГ 291,9)</t>
  </si>
  <si>
    <t>Уличное освещение д. Шуново</t>
  </si>
  <si>
    <t>памятник Малые архитектурные формы с. Фетинино</t>
  </si>
  <si>
    <t xml:space="preserve">Остаток средств на 2023 год СГ 26,9 по погодным условиям запланированные работу выполнить не возможно </t>
  </si>
  <si>
    <t>декоративное освещение в с. Рождествено</t>
  </si>
  <si>
    <t>Озеленение с. Рождествено</t>
  </si>
  <si>
    <t>ремонт памятника  д. Ельтесуново</t>
  </si>
  <si>
    <t>остаток на 2021 год 12,500 (ОБ 6,25 ВН 6,25)</t>
  </si>
  <si>
    <t xml:space="preserve">памятник Малые архитектурные формы с. Рождествено </t>
  </si>
  <si>
    <t>Замощение части земельного участка, предназначенного для прохода либо проезда по нему в д. Василево</t>
  </si>
  <si>
    <t>уличное освещение д. Василево</t>
  </si>
  <si>
    <t>замощение д. Степаниха</t>
  </si>
  <si>
    <t>замощение с.Колитеево</t>
  </si>
  <si>
    <t>памятник Малые архитектурные формы д. Степаниха</t>
  </si>
  <si>
    <t>памятник Малые архитектурные формы с.Фетинино</t>
  </si>
  <si>
    <t xml:space="preserve">Остаток на 01.01.2023 (ОБ 115,0 МБ 115,0) по погодным условиям запланированные работу выполнить не возможно </t>
  </si>
  <si>
    <t>Малые архитектурные форы с. рождествено</t>
  </si>
  <si>
    <t>чистка противопожарного пруда Калитеево</t>
  </si>
  <si>
    <t xml:space="preserve">Остаток на 01.01.2023 (ОБ 150,0 МБ 150,0) по погодным условиям запланированные работу выполнить не возможно </t>
  </si>
  <si>
    <t>с. Алепино ул. Освещение</t>
  </si>
  <si>
    <t>Зеленые насаждения с. Алепино</t>
  </si>
  <si>
    <t>с. Ельтесуново пожарный пруд</t>
  </si>
  <si>
    <t>Замощение части земельного участка, предназначенного для прохода либо проезда по нему в с. Ельтесуново д. Морозово</t>
  </si>
  <si>
    <t>Зеленые насаждения с Рождествено</t>
  </si>
  <si>
    <t xml:space="preserve">Уличное освещение  с. Рождествено </t>
  </si>
  <si>
    <t>детск. площадка с. Рождествено</t>
  </si>
  <si>
    <t>малые архитектурные формы с. Рождествено</t>
  </si>
  <si>
    <t>остаток на 2021 год 0,112 (ОБ 0,056 ВН 0,056)</t>
  </si>
  <si>
    <t>зеленые насаждения рассада д. Чаганово</t>
  </si>
  <si>
    <t>детская площадка д. Корнево</t>
  </si>
  <si>
    <t>Замощение части земельного участка, предназначенного для прохода либо проезда по нему в д. Куделино</t>
  </si>
  <si>
    <t>Контейнерные площадки с. Рождествено</t>
  </si>
  <si>
    <t>МО Черкутинское сельское поселение</t>
  </si>
  <si>
    <t>остаток на 2023 год  тыс. руб. (ОБ 18,55СГ 18,55)</t>
  </si>
  <si>
    <t>Замощение части земельного участка, предназначенного для прохода либо проезда по нему в д. Некрасиха</t>
  </si>
  <si>
    <t>Замощение части дороги между д. Некрасиха и дороги Колокша Александров Верхние дворики</t>
  </si>
  <si>
    <t xml:space="preserve">озеленение с. Черкутино </t>
  </si>
  <si>
    <t>Замощение в д. Некрасиха</t>
  </si>
  <si>
    <t>Дорожки в д. Волково</t>
  </si>
  <si>
    <t>благоустройство территории с. Черкутино  около ул. Мира д.6</t>
  </si>
  <si>
    <t xml:space="preserve">Зеленые насождения д. Захарино </t>
  </si>
  <si>
    <t>Зеленые насождения с. Черкутино</t>
  </si>
  <si>
    <t>Остаток на 01.01.2023 по благоустройству зеленых насаждений с.Черкутино (приобретение саженцев многолетних растений) в сумму (ОБ 18,55; СГ 18,55)</t>
  </si>
  <si>
    <t>Содержание кладбища в с Черкутино</t>
  </si>
  <si>
    <t>Замощение части земельного участка, предназначенного для прохода либо проезда по нему в д. Волково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</si>
</sst>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0"/>
    <numFmt numFmtId="166" formatCode="#,##0.00000_р_."/>
    <numFmt numFmtId="167" formatCode="#,##0.0000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164" fontId="19" fillId="33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33" borderId="12" xfId="0" applyNumberFormat="1" applyFont="1" applyFill="1" applyBorder="1" applyAlignment="1">
      <alignment horizontal="center" vertical="center" wrapText="1"/>
    </xf>
    <xf numFmtId="166" fontId="20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5" fontId="18" fillId="7" borderId="12" xfId="0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left" vertical="center" wrapText="1"/>
    </xf>
    <xf numFmtId="164" fontId="21" fillId="7" borderId="12" xfId="0" applyNumberFormat="1" applyFont="1" applyFill="1" applyBorder="1" applyAlignment="1">
      <alignment horizontal="center" vertical="center" wrapText="1"/>
    </xf>
    <xf numFmtId="165" fontId="20" fillId="7" borderId="12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16" fontId="20" fillId="0" borderId="12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left" vertical="center" wrapText="1"/>
    </xf>
    <xf numFmtId="165" fontId="40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H3" sqref="H3:J3"/>
    </sheetView>
  </sheetViews>
  <sheetFormatPr defaultColWidth="9.140625" defaultRowHeight="15"/>
  <cols>
    <col min="1" max="1" width="27.8515625" style="0" customWidth="1"/>
    <col min="2" max="2" width="18.57421875" style="48" hidden="1" customWidth="1"/>
    <col min="3" max="3" width="18.28125" style="48" hidden="1" customWidth="1"/>
    <col min="4" max="4" width="19.421875" style="48" hidden="1" customWidth="1"/>
    <col min="5" max="5" width="63.8515625" style="0" hidden="1" customWidth="1"/>
    <col min="6" max="6" width="40.8515625" style="49" hidden="1" customWidth="1"/>
    <col min="7" max="7" width="9.140625" style="0" hidden="1" customWidth="1"/>
    <col min="8" max="10" width="19.00390625" style="50" customWidth="1"/>
    <col min="11" max="12" width="50.8515625" style="0" customWidth="1"/>
    <col min="13" max="13" width="19.00390625" style="0" customWidth="1"/>
    <col min="14" max="14" width="11.28125" style="0" bestFit="1" customWidth="1"/>
  </cols>
  <sheetData>
    <row r="1" spans="1:12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3" t="s">
        <v>1</v>
      </c>
      <c r="B2" s="4">
        <v>2020</v>
      </c>
      <c r="C2" s="4"/>
      <c r="D2" s="4"/>
      <c r="E2" s="4"/>
      <c r="F2" s="5"/>
      <c r="G2" s="3" t="s">
        <v>1</v>
      </c>
      <c r="H2" s="4">
        <v>2022</v>
      </c>
      <c r="I2" s="4"/>
      <c r="J2" s="4"/>
      <c r="K2" s="4"/>
      <c r="L2" s="5"/>
    </row>
    <row r="3" spans="1:12" ht="18.75" customHeight="1">
      <c r="A3" s="3"/>
      <c r="B3" s="6" t="s">
        <v>2</v>
      </c>
      <c r="C3" s="6"/>
      <c r="D3" s="6"/>
      <c r="E3" s="7" t="s">
        <v>3</v>
      </c>
      <c r="F3" s="5"/>
      <c r="G3" s="3"/>
      <c r="H3" s="8" t="s">
        <v>2</v>
      </c>
      <c r="I3" s="8"/>
      <c r="J3" s="8"/>
      <c r="K3" s="7" t="s">
        <v>3</v>
      </c>
      <c r="L3" s="5"/>
    </row>
    <row r="4" spans="1:12" ht="18.75">
      <c r="A4" s="3"/>
      <c r="B4" s="9" t="s">
        <v>4</v>
      </c>
      <c r="C4" s="9" t="s">
        <v>5</v>
      </c>
      <c r="D4" s="9" t="s">
        <v>6</v>
      </c>
      <c r="E4" s="7"/>
      <c r="F4" s="5"/>
      <c r="G4" s="3"/>
      <c r="H4" s="10" t="s">
        <v>4</v>
      </c>
      <c r="I4" s="10" t="s">
        <v>5</v>
      </c>
      <c r="J4" s="10" t="s">
        <v>6</v>
      </c>
      <c r="K4" s="7"/>
      <c r="L4" s="5"/>
    </row>
    <row r="5" spans="1:12" ht="41.25" customHeight="1">
      <c r="A5" s="11" t="s">
        <v>7</v>
      </c>
      <c r="B5" s="9">
        <f>SUM(B6:B20)</f>
        <v>3388</v>
      </c>
      <c r="C5" s="9">
        <f>SUM(C6:C20)</f>
        <v>1694</v>
      </c>
      <c r="D5" s="9">
        <f>SUM(D6:D20)</f>
        <v>1694</v>
      </c>
      <c r="E5" s="12" t="s">
        <v>8</v>
      </c>
      <c r="F5" s="13"/>
      <c r="G5" s="11" t="s">
        <v>7</v>
      </c>
      <c r="H5" s="10">
        <f>SUM(H6:H20)</f>
        <v>56240.42495</v>
      </c>
      <c r="I5" s="10">
        <f>SUM(I6:I20)</f>
        <v>5586.393</v>
      </c>
      <c r="J5" s="10">
        <f>SUM(J6:J20)</f>
        <v>50754.031950000004</v>
      </c>
      <c r="K5" s="12" t="s">
        <v>9</v>
      </c>
      <c r="L5" s="13"/>
    </row>
    <row r="6" spans="1:12" ht="168.75">
      <c r="A6" s="11"/>
      <c r="B6" s="14">
        <f>C6+D6</f>
        <v>1836</v>
      </c>
      <c r="C6" s="14">
        <v>918</v>
      </c>
      <c r="D6" s="14">
        <f>912+6</f>
        <v>918</v>
      </c>
      <c r="E6" s="15" t="s">
        <v>10</v>
      </c>
      <c r="F6" s="15" t="s">
        <v>11</v>
      </c>
      <c r="G6" s="11"/>
      <c r="H6" s="16">
        <f>I6+J6</f>
        <v>6238.95</v>
      </c>
      <c r="I6" s="16"/>
      <c r="J6" s="16">
        <v>6238.95</v>
      </c>
      <c r="K6" s="15" t="s">
        <v>12</v>
      </c>
      <c r="L6" s="15"/>
    </row>
    <row r="7" spans="1:12" ht="217.5" customHeight="1">
      <c r="A7" s="11"/>
      <c r="B7" s="14">
        <f>C7+D7</f>
        <v>1060</v>
      </c>
      <c r="C7" s="14">
        <v>530</v>
      </c>
      <c r="D7" s="14">
        <v>530</v>
      </c>
      <c r="E7" s="15" t="s">
        <v>13</v>
      </c>
      <c r="F7" s="15" t="s">
        <v>14</v>
      </c>
      <c r="G7" s="11"/>
      <c r="H7" s="16">
        <f>I7+J7</f>
        <v>-1200</v>
      </c>
      <c r="I7" s="16">
        <f>105+195</f>
        <v>300</v>
      </c>
      <c r="J7" s="16">
        <v>-1500</v>
      </c>
      <c r="K7" s="15" t="s">
        <v>15</v>
      </c>
      <c r="L7" s="15" t="s">
        <v>16</v>
      </c>
    </row>
    <row r="8" spans="1:12" ht="300">
      <c r="A8" s="11"/>
      <c r="B8" s="14">
        <f>C8+D8</f>
        <v>182</v>
      </c>
      <c r="C8" s="14">
        <v>91</v>
      </c>
      <c r="D8" s="14">
        <f>76+15</f>
        <v>91</v>
      </c>
      <c r="E8" s="15" t="s">
        <v>17</v>
      </c>
      <c r="F8" s="15" t="s">
        <v>14</v>
      </c>
      <c r="G8" s="11"/>
      <c r="H8" s="16">
        <f>I8+J8</f>
        <v>1000</v>
      </c>
      <c r="I8" s="16">
        <v>500</v>
      </c>
      <c r="J8" s="16">
        <v>500</v>
      </c>
      <c r="K8" s="15" t="s">
        <v>18</v>
      </c>
      <c r="L8" s="15"/>
    </row>
    <row r="9" spans="1:12" ht="79.5" customHeight="1">
      <c r="A9" s="11"/>
      <c r="B9" s="14">
        <f>C9+D9</f>
        <v>10</v>
      </c>
      <c r="C9" s="14">
        <v>5</v>
      </c>
      <c r="D9" s="14">
        <v>5</v>
      </c>
      <c r="E9" s="15" t="s">
        <v>19</v>
      </c>
      <c r="F9" s="17" t="s">
        <v>20</v>
      </c>
      <c r="G9" s="11"/>
      <c r="H9" s="16">
        <f>I9+J9</f>
        <v>200</v>
      </c>
      <c r="I9" s="16">
        <v>100</v>
      </c>
      <c r="J9" s="16">
        <v>100</v>
      </c>
      <c r="K9" s="15" t="s">
        <v>21</v>
      </c>
      <c r="L9" s="17"/>
    </row>
    <row r="10" spans="1:14" ht="112.5">
      <c r="A10" s="11"/>
      <c r="B10" s="14">
        <f>C10+D10</f>
        <v>300</v>
      </c>
      <c r="C10" s="14">
        <v>150</v>
      </c>
      <c r="D10" s="14">
        <v>150</v>
      </c>
      <c r="E10" s="15" t="s">
        <v>22</v>
      </c>
      <c r="F10" s="17" t="s">
        <v>20</v>
      </c>
      <c r="G10" s="11"/>
      <c r="H10" s="16">
        <f>I10+J10</f>
        <v>486.89</v>
      </c>
      <c r="I10" s="16">
        <v>243.445</v>
      </c>
      <c r="J10" s="16">
        <v>243.445</v>
      </c>
      <c r="K10" s="15" t="s">
        <v>23</v>
      </c>
      <c r="L10" s="17"/>
      <c r="N10" s="18"/>
    </row>
    <row r="11" spans="1:14" ht="56.25">
      <c r="A11" s="11"/>
      <c r="B11" s="14"/>
      <c r="C11" s="14"/>
      <c r="D11" s="14"/>
      <c r="E11" s="15"/>
      <c r="F11" s="17"/>
      <c r="G11" s="11"/>
      <c r="H11" s="16">
        <f aca="true" t="shared" si="0" ref="H11:H20">I11+J11</f>
        <v>295</v>
      </c>
      <c r="I11" s="16">
        <v>147.5</v>
      </c>
      <c r="J11" s="16">
        <v>147.5</v>
      </c>
      <c r="K11" s="15" t="s">
        <v>24</v>
      </c>
      <c r="L11" s="17"/>
      <c r="N11" s="18"/>
    </row>
    <row r="12" spans="1:14" ht="168.75">
      <c r="A12" s="11"/>
      <c r="B12" s="14"/>
      <c r="C12" s="14"/>
      <c r="D12" s="14"/>
      <c r="E12" s="15"/>
      <c r="F12" s="17"/>
      <c r="G12" s="11"/>
      <c r="H12" s="16"/>
      <c r="I12" s="16"/>
      <c r="J12" s="16">
        <v>100</v>
      </c>
      <c r="K12" s="15" t="s">
        <v>25</v>
      </c>
      <c r="L12" s="17"/>
      <c r="N12" s="18"/>
    </row>
    <row r="13" spans="1:14" ht="93.75">
      <c r="A13" s="11"/>
      <c r="B13" s="14"/>
      <c r="C13" s="14"/>
      <c r="D13" s="14"/>
      <c r="E13" s="15"/>
      <c r="F13" s="17"/>
      <c r="G13" s="11"/>
      <c r="H13" s="16">
        <f t="shared" si="0"/>
        <v>50</v>
      </c>
      <c r="I13" s="16">
        <v>25</v>
      </c>
      <c r="J13" s="16">
        <v>25</v>
      </c>
      <c r="K13" s="15" t="s">
        <v>26</v>
      </c>
      <c r="L13" s="17"/>
      <c r="N13" s="18"/>
    </row>
    <row r="14" spans="1:14" ht="75">
      <c r="A14" s="11"/>
      <c r="B14" s="14"/>
      <c r="C14" s="14"/>
      <c r="D14" s="14"/>
      <c r="E14" s="15"/>
      <c r="F14" s="17"/>
      <c r="G14" s="11"/>
      <c r="H14" s="16">
        <f t="shared" si="0"/>
        <v>360</v>
      </c>
      <c r="I14" s="16">
        <v>180</v>
      </c>
      <c r="J14" s="16">
        <v>180</v>
      </c>
      <c r="K14" s="15" t="s">
        <v>27</v>
      </c>
      <c r="L14" s="17"/>
      <c r="N14" s="18"/>
    </row>
    <row r="15" spans="1:14" ht="75">
      <c r="A15" s="11"/>
      <c r="B15" s="14"/>
      <c r="C15" s="14"/>
      <c r="D15" s="14"/>
      <c r="E15" s="15"/>
      <c r="F15" s="17"/>
      <c r="G15" s="11"/>
      <c r="H15" s="16">
        <f t="shared" si="0"/>
        <v>1380.896</v>
      </c>
      <c r="I15" s="16">
        <v>690.448</v>
      </c>
      <c r="J15" s="16">
        <v>690.448</v>
      </c>
      <c r="K15" s="15" t="s">
        <v>28</v>
      </c>
      <c r="L15" s="17"/>
      <c r="N15" s="18"/>
    </row>
    <row r="16" spans="1:14" ht="75">
      <c r="A16" s="11"/>
      <c r="B16" s="14"/>
      <c r="C16" s="14"/>
      <c r="D16" s="14"/>
      <c r="E16" s="15"/>
      <c r="F16" s="17"/>
      <c r="G16" s="11"/>
      <c r="H16" s="16">
        <f t="shared" si="0"/>
        <v>38536.87</v>
      </c>
      <c r="I16" s="16"/>
      <c r="J16" s="16">
        <v>38536.87</v>
      </c>
      <c r="K16" s="15" t="s">
        <v>29</v>
      </c>
      <c r="L16" s="17"/>
      <c r="N16" s="18"/>
    </row>
    <row r="17" spans="1:14" ht="140.25" customHeight="1">
      <c r="A17" s="11"/>
      <c r="B17" s="14"/>
      <c r="C17" s="14"/>
      <c r="D17" s="14"/>
      <c r="E17" s="15"/>
      <c r="F17" s="17"/>
      <c r="G17" s="11"/>
      <c r="H17" s="16">
        <f t="shared" si="0"/>
        <v>2030</v>
      </c>
      <c r="I17" s="16">
        <v>1015</v>
      </c>
      <c r="J17" s="16">
        <v>1015</v>
      </c>
      <c r="K17" s="15" t="s">
        <v>30</v>
      </c>
      <c r="L17" s="17"/>
      <c r="N17" s="18"/>
    </row>
    <row r="18" spans="1:14" ht="150">
      <c r="A18" s="11"/>
      <c r="B18" s="14"/>
      <c r="C18" s="14"/>
      <c r="D18" s="14"/>
      <c r="E18" s="15"/>
      <c r="F18" s="17"/>
      <c r="G18" s="11"/>
      <c r="H18" s="16">
        <f t="shared" si="0"/>
        <v>4260</v>
      </c>
      <c r="I18" s="16">
        <v>2040</v>
      </c>
      <c r="J18" s="16">
        <v>2220</v>
      </c>
      <c r="K18" s="15" t="s">
        <v>31</v>
      </c>
      <c r="L18" s="17"/>
      <c r="N18" s="18"/>
    </row>
    <row r="19" spans="1:14" ht="168.75">
      <c r="A19" s="11"/>
      <c r="B19" s="14"/>
      <c r="C19" s="14"/>
      <c r="D19" s="14"/>
      <c r="E19" s="15"/>
      <c r="F19" s="17"/>
      <c r="G19" s="11"/>
      <c r="H19" s="16">
        <f t="shared" si="0"/>
        <v>690</v>
      </c>
      <c r="I19" s="16">
        <v>345</v>
      </c>
      <c r="J19" s="16">
        <v>345</v>
      </c>
      <c r="K19" s="15" t="s">
        <v>32</v>
      </c>
      <c r="L19" s="17"/>
      <c r="N19" s="18"/>
    </row>
    <row r="20" spans="1:14" ht="93.75">
      <c r="A20" s="11"/>
      <c r="B20" s="14"/>
      <c r="C20" s="14"/>
      <c r="D20" s="14"/>
      <c r="E20" s="15"/>
      <c r="F20" s="17"/>
      <c r="G20" s="11"/>
      <c r="H20" s="16">
        <f t="shared" si="0"/>
        <v>1911.81895</v>
      </c>
      <c r="I20" s="16"/>
      <c r="J20" s="16">
        <v>1911.81895</v>
      </c>
      <c r="K20" s="15" t="s">
        <v>33</v>
      </c>
      <c r="L20" s="17"/>
      <c r="N20" s="18"/>
    </row>
    <row r="21" spans="1:13" ht="18.75">
      <c r="A21" s="19"/>
      <c r="B21" s="20">
        <f>SUM(B22:B30)</f>
        <v>2466.6049</v>
      </c>
      <c r="C21" s="20">
        <f>SUM(C22:C30)</f>
        <v>1236.417</v>
      </c>
      <c r="D21" s="20">
        <f>SUM(D22:D30)</f>
        <v>1230.1879</v>
      </c>
      <c r="E21" s="12" t="s">
        <v>34</v>
      </c>
      <c r="F21" s="13"/>
      <c r="G21" s="19"/>
      <c r="H21" s="21">
        <f>SUM(H22:H30)</f>
        <v>0</v>
      </c>
      <c r="I21" s="21">
        <f>SUM(I22:I30)</f>
        <v>0</v>
      </c>
      <c r="J21" s="21">
        <f>SUM(J22:J30)</f>
        <v>0</v>
      </c>
      <c r="K21" s="12" t="s">
        <v>35</v>
      </c>
      <c r="L21" s="13"/>
      <c r="M21" s="22"/>
    </row>
    <row r="22" spans="1:12" ht="69" customHeight="1" hidden="1">
      <c r="A22" s="11" t="s">
        <v>36</v>
      </c>
      <c r="B22" s="14">
        <f>C22+D22</f>
        <v>1748.74</v>
      </c>
      <c r="C22" s="14">
        <v>874.37</v>
      </c>
      <c r="D22" s="14">
        <v>874.37</v>
      </c>
      <c r="E22" s="15" t="s">
        <v>37</v>
      </c>
      <c r="F22" s="15" t="s">
        <v>34</v>
      </c>
      <c r="G22" s="11" t="s">
        <v>36</v>
      </c>
      <c r="H22" s="16">
        <f aca="true" t="shared" si="1" ref="H22:H33">I22+J22</f>
        <v>0</v>
      </c>
      <c r="I22" s="16"/>
      <c r="J22" s="16"/>
      <c r="K22" s="15"/>
      <c r="L22" s="15"/>
    </row>
    <row r="23" spans="1:12" ht="32.25" customHeight="1" hidden="1">
      <c r="A23" s="11"/>
      <c r="B23" s="14">
        <f>C23+D23</f>
        <v>307.29604</v>
      </c>
      <c r="C23" s="14">
        <v>153.648</v>
      </c>
      <c r="D23" s="14">
        <v>153.64804</v>
      </c>
      <c r="E23" s="15" t="s">
        <v>38</v>
      </c>
      <c r="F23" s="15" t="s">
        <v>34</v>
      </c>
      <c r="G23" s="11"/>
      <c r="H23" s="16">
        <f t="shared" si="1"/>
        <v>0</v>
      </c>
      <c r="I23" s="16"/>
      <c r="J23" s="16"/>
      <c r="K23" s="15"/>
      <c r="L23" s="15"/>
    </row>
    <row r="24" spans="1:14" ht="56.25">
      <c r="A24" s="11"/>
      <c r="B24" s="14">
        <f>C24+D24</f>
        <v>159.89042999999998</v>
      </c>
      <c r="C24" s="14">
        <v>79.945</v>
      </c>
      <c r="D24" s="14">
        <v>79.94543</v>
      </c>
      <c r="E24" s="15" t="s">
        <v>39</v>
      </c>
      <c r="F24" s="15" t="s">
        <v>34</v>
      </c>
      <c r="G24" s="11"/>
      <c r="H24" s="16">
        <f t="shared" si="1"/>
        <v>0</v>
      </c>
      <c r="I24" s="16"/>
      <c r="J24" s="16"/>
      <c r="K24" s="15"/>
      <c r="L24" s="15" t="s">
        <v>40</v>
      </c>
      <c r="N24" s="18"/>
    </row>
    <row r="25" spans="1:12" ht="131.25">
      <c r="A25" s="11"/>
      <c r="B25" s="14"/>
      <c r="C25" s="14"/>
      <c r="D25" s="14"/>
      <c r="E25" s="15"/>
      <c r="F25" s="15"/>
      <c r="G25" s="11"/>
      <c r="H25" s="16">
        <f t="shared" si="1"/>
        <v>0</v>
      </c>
      <c r="I25" s="16"/>
      <c r="J25" s="16"/>
      <c r="K25" s="15"/>
      <c r="L25" s="15" t="s">
        <v>41</v>
      </c>
    </row>
    <row r="26" spans="1:12" ht="18.75" hidden="1">
      <c r="A26" s="11"/>
      <c r="B26" s="14"/>
      <c r="C26" s="14"/>
      <c r="D26" s="14"/>
      <c r="E26" s="15"/>
      <c r="F26" s="15"/>
      <c r="G26" s="11"/>
      <c r="H26" s="16">
        <f t="shared" si="1"/>
        <v>0</v>
      </c>
      <c r="I26" s="16"/>
      <c r="J26" s="16"/>
      <c r="K26" s="15"/>
      <c r="L26" s="15"/>
    </row>
    <row r="27" spans="1:12" ht="18.75" hidden="1">
      <c r="A27" s="11"/>
      <c r="B27" s="14"/>
      <c r="C27" s="14"/>
      <c r="D27" s="14"/>
      <c r="E27" s="15"/>
      <c r="F27" s="15"/>
      <c r="G27" s="11"/>
      <c r="H27" s="16">
        <f t="shared" si="1"/>
        <v>0</v>
      </c>
      <c r="I27" s="16"/>
      <c r="J27" s="16"/>
      <c r="K27" s="15"/>
      <c r="L27" s="15"/>
    </row>
    <row r="28" spans="1:12" ht="18.75" hidden="1">
      <c r="A28" s="11"/>
      <c r="B28" s="14"/>
      <c r="C28" s="14"/>
      <c r="D28" s="14"/>
      <c r="E28" s="15"/>
      <c r="F28" s="15"/>
      <c r="G28" s="11"/>
      <c r="H28" s="16">
        <f t="shared" si="1"/>
        <v>0</v>
      </c>
      <c r="I28" s="16"/>
      <c r="J28" s="16"/>
      <c r="K28" s="15"/>
      <c r="L28" s="15"/>
    </row>
    <row r="29" spans="1:12" ht="18.75" hidden="1">
      <c r="A29" s="11"/>
      <c r="B29" s="14"/>
      <c r="C29" s="14"/>
      <c r="D29" s="14"/>
      <c r="E29" s="15"/>
      <c r="F29" s="15"/>
      <c r="G29" s="11"/>
      <c r="H29" s="16">
        <f t="shared" si="1"/>
        <v>0</v>
      </c>
      <c r="I29" s="16"/>
      <c r="J29" s="16"/>
      <c r="K29" s="15"/>
      <c r="L29" s="15"/>
    </row>
    <row r="30" spans="1:12" ht="18.75" hidden="1">
      <c r="A30" s="11"/>
      <c r="B30" s="14">
        <f>C30+D30</f>
        <v>250.67843</v>
      </c>
      <c r="C30" s="14">
        <v>128.454</v>
      </c>
      <c r="D30" s="23">
        <v>122.22443</v>
      </c>
      <c r="E30" s="15" t="s">
        <v>42</v>
      </c>
      <c r="F30" s="15" t="s">
        <v>34</v>
      </c>
      <c r="G30" s="11"/>
      <c r="H30" s="16">
        <f t="shared" si="1"/>
        <v>0</v>
      </c>
      <c r="I30" s="16"/>
      <c r="J30" s="24"/>
      <c r="K30" s="15"/>
      <c r="L30" s="15"/>
    </row>
    <row r="31" spans="1:12" ht="39" customHeight="1">
      <c r="A31" s="11" t="s">
        <v>43</v>
      </c>
      <c r="B31" s="20">
        <f>C31+D31</f>
        <v>1700</v>
      </c>
      <c r="C31" s="20">
        <f>SUM(C32:C33)</f>
        <v>850</v>
      </c>
      <c r="D31" s="20">
        <f>SUM(D32:D33)</f>
        <v>850</v>
      </c>
      <c r="E31" s="12" t="s">
        <v>34</v>
      </c>
      <c r="F31" s="13"/>
      <c r="G31" s="11" t="s">
        <v>43</v>
      </c>
      <c r="H31" s="21">
        <f t="shared" si="1"/>
        <v>0</v>
      </c>
      <c r="I31" s="21">
        <f>SUM(I32:I33)</f>
        <v>0</v>
      </c>
      <c r="J31" s="21">
        <f>SUM(J32:J33)</f>
        <v>0</v>
      </c>
      <c r="K31" s="12"/>
      <c r="L31" s="13"/>
    </row>
    <row r="32" spans="1:12" ht="12" customHeight="1" hidden="1">
      <c r="A32" s="11"/>
      <c r="B32" s="14">
        <f>C32+D32</f>
        <v>1000</v>
      </c>
      <c r="C32" s="23">
        <v>500</v>
      </c>
      <c r="D32" s="23">
        <v>500</v>
      </c>
      <c r="E32" s="25" t="s">
        <v>44</v>
      </c>
      <c r="F32" s="15" t="s">
        <v>34</v>
      </c>
      <c r="G32" s="11"/>
      <c r="H32" s="16">
        <f t="shared" si="1"/>
        <v>0</v>
      </c>
      <c r="I32" s="24"/>
      <c r="J32" s="24"/>
      <c r="K32" s="25"/>
      <c r="L32" s="15"/>
    </row>
    <row r="33" spans="1:12" ht="18.75" hidden="1">
      <c r="A33" s="11"/>
      <c r="B33" s="14">
        <f>C33+D33</f>
        <v>700</v>
      </c>
      <c r="C33" s="23">
        <v>350</v>
      </c>
      <c r="D33" s="23">
        <v>350</v>
      </c>
      <c r="E33" s="25" t="s">
        <v>45</v>
      </c>
      <c r="F33" s="15" t="s">
        <v>34</v>
      </c>
      <c r="G33" s="11"/>
      <c r="H33" s="16">
        <f t="shared" si="1"/>
        <v>0</v>
      </c>
      <c r="I33" s="24"/>
      <c r="J33" s="24"/>
      <c r="K33" s="25"/>
      <c r="L33" s="15"/>
    </row>
    <row r="34" spans="1:12" ht="22.5" customHeight="1">
      <c r="A34" s="11" t="s">
        <v>46</v>
      </c>
      <c r="B34" s="20">
        <f>SUM(B35:B41)</f>
        <v>583.33</v>
      </c>
      <c r="C34" s="20">
        <f>SUM(C35:C41)</f>
        <v>291.665</v>
      </c>
      <c r="D34" s="20">
        <f>SUM(D35:D41)</f>
        <v>291.665</v>
      </c>
      <c r="E34" s="12" t="s">
        <v>34</v>
      </c>
      <c r="F34" s="13"/>
      <c r="G34" s="11" t="s">
        <v>46</v>
      </c>
      <c r="H34" s="21">
        <f>SUM(H35:H41)</f>
        <v>630.228</v>
      </c>
      <c r="I34" s="21">
        <f>SUM(I35:I41)</f>
        <v>40</v>
      </c>
      <c r="J34" s="21">
        <f>SUM(J35:J41)</f>
        <v>590.228</v>
      </c>
      <c r="K34" s="12"/>
      <c r="L34" s="13"/>
    </row>
    <row r="35" spans="1:12" ht="81.75" customHeight="1">
      <c r="A35" s="11"/>
      <c r="B35" s="14">
        <f>C35+D35</f>
        <v>125</v>
      </c>
      <c r="C35" s="14">
        <v>62.5</v>
      </c>
      <c r="D35" s="14">
        <v>62.5</v>
      </c>
      <c r="E35" s="15" t="s">
        <v>47</v>
      </c>
      <c r="F35" s="15" t="s">
        <v>34</v>
      </c>
      <c r="G35" s="11"/>
      <c r="H35" s="16">
        <f aca="true" t="shared" si="2" ref="H35:H41">I35+J35</f>
        <v>526.228</v>
      </c>
      <c r="I35" s="16"/>
      <c r="J35" s="16">
        <v>526.228</v>
      </c>
      <c r="K35" s="15" t="s">
        <v>48</v>
      </c>
      <c r="L35" s="15"/>
    </row>
    <row r="36" spans="1:12" ht="75">
      <c r="A36" s="11"/>
      <c r="B36" s="14">
        <f>C36+D36</f>
        <v>126</v>
      </c>
      <c r="C36" s="14">
        <v>63</v>
      </c>
      <c r="D36" s="14">
        <v>63</v>
      </c>
      <c r="E36" s="15" t="s">
        <v>49</v>
      </c>
      <c r="F36" s="15" t="s">
        <v>34</v>
      </c>
      <c r="G36" s="11"/>
      <c r="H36" s="16">
        <f t="shared" si="2"/>
        <v>10</v>
      </c>
      <c r="I36" s="16"/>
      <c r="J36" s="16">
        <v>10</v>
      </c>
      <c r="K36" s="15" t="s">
        <v>50</v>
      </c>
      <c r="L36" s="15"/>
    </row>
    <row r="37" spans="1:12" ht="37.5">
      <c r="A37" s="11"/>
      <c r="B37" s="14">
        <f>C37+D37</f>
        <v>89</v>
      </c>
      <c r="C37" s="14">
        <v>44.5</v>
      </c>
      <c r="D37" s="14">
        <v>44.5</v>
      </c>
      <c r="E37" s="15" t="s">
        <v>51</v>
      </c>
      <c r="F37" s="15" t="s">
        <v>34</v>
      </c>
      <c r="G37" s="11"/>
      <c r="H37" s="16">
        <f t="shared" si="2"/>
        <v>80</v>
      </c>
      <c r="I37" s="16">
        <v>40</v>
      </c>
      <c r="J37" s="16">
        <v>40</v>
      </c>
      <c r="K37" s="15" t="s">
        <v>52</v>
      </c>
      <c r="L37" s="15"/>
    </row>
    <row r="38" spans="1:12" ht="153.75" customHeight="1">
      <c r="A38" s="11"/>
      <c r="B38" s="14">
        <f>C38+D38</f>
        <v>243.33</v>
      </c>
      <c r="C38" s="14">
        <v>121.665</v>
      </c>
      <c r="D38" s="14">
        <v>121.665</v>
      </c>
      <c r="E38" s="15" t="s">
        <v>53</v>
      </c>
      <c r="F38" s="15" t="s">
        <v>34</v>
      </c>
      <c r="G38" s="11"/>
      <c r="H38" s="16">
        <f t="shared" si="2"/>
        <v>14</v>
      </c>
      <c r="I38" s="16"/>
      <c r="J38" s="16">
        <v>14</v>
      </c>
      <c r="K38" s="15" t="s">
        <v>54</v>
      </c>
      <c r="L38" s="15"/>
    </row>
    <row r="39" spans="1:12" ht="18.75" hidden="1">
      <c r="A39" s="11"/>
      <c r="B39" s="14"/>
      <c r="C39" s="14"/>
      <c r="D39" s="14"/>
      <c r="E39" s="15"/>
      <c r="F39" s="15"/>
      <c r="G39" s="11"/>
      <c r="H39" s="16">
        <f t="shared" si="2"/>
        <v>0</v>
      </c>
      <c r="I39" s="16"/>
      <c r="J39" s="16"/>
      <c r="K39" s="15"/>
      <c r="L39" s="15"/>
    </row>
    <row r="40" spans="1:12" ht="18.75" hidden="1">
      <c r="A40" s="11"/>
      <c r="B40" s="14"/>
      <c r="C40" s="14"/>
      <c r="D40" s="14"/>
      <c r="E40" s="15"/>
      <c r="F40" s="15"/>
      <c r="G40" s="11"/>
      <c r="H40" s="16">
        <f t="shared" si="2"/>
        <v>0</v>
      </c>
      <c r="I40" s="16"/>
      <c r="J40" s="16"/>
      <c r="K40" s="15"/>
      <c r="L40" s="15"/>
    </row>
    <row r="41" spans="1:12" ht="27.75" customHeight="1" hidden="1">
      <c r="A41" s="11"/>
      <c r="B41" s="14"/>
      <c r="C41" s="14"/>
      <c r="D41" s="14"/>
      <c r="E41" s="15"/>
      <c r="F41" s="15"/>
      <c r="G41" s="11"/>
      <c r="H41" s="16">
        <f t="shared" si="2"/>
        <v>0</v>
      </c>
      <c r="I41" s="16"/>
      <c r="J41" s="16"/>
      <c r="K41" s="15"/>
      <c r="L41" s="15"/>
    </row>
    <row r="42" spans="1:12" ht="22.5" customHeight="1">
      <c r="A42" s="26" t="s">
        <v>55</v>
      </c>
      <c r="B42" s="20">
        <f>SUM(B43:B66)</f>
        <v>807.926</v>
      </c>
      <c r="C42" s="20">
        <f>SUM(C43:C66)</f>
        <v>403.963</v>
      </c>
      <c r="D42" s="20">
        <f>SUM(D43:D66)</f>
        <v>403.963</v>
      </c>
      <c r="E42" s="12" t="s">
        <v>34</v>
      </c>
      <c r="F42" s="13"/>
      <c r="G42" s="27" t="s">
        <v>55</v>
      </c>
      <c r="H42" s="10">
        <f>SUM(H43:H66)</f>
        <v>686.96</v>
      </c>
      <c r="I42" s="10">
        <f>SUM(I43:I66)</f>
        <v>343.48</v>
      </c>
      <c r="J42" s="10">
        <f>SUM(J43:J66)</f>
        <v>343.48</v>
      </c>
      <c r="K42" s="12" t="s">
        <v>56</v>
      </c>
      <c r="L42" s="13"/>
    </row>
    <row r="43" spans="1:14" ht="81" customHeight="1">
      <c r="A43" s="26"/>
      <c r="B43" s="23">
        <f>C43+D43</f>
        <v>6</v>
      </c>
      <c r="C43" s="23">
        <v>3</v>
      </c>
      <c r="D43" s="23">
        <v>3</v>
      </c>
      <c r="E43" s="25" t="s">
        <v>57</v>
      </c>
      <c r="F43" s="15" t="s">
        <v>34</v>
      </c>
      <c r="G43" s="27"/>
      <c r="H43" s="24">
        <f>I43+J43</f>
        <v>20.8</v>
      </c>
      <c r="I43" s="28">
        <v>10.4</v>
      </c>
      <c r="J43" s="28">
        <v>10.4</v>
      </c>
      <c r="K43" s="25" t="s">
        <v>58</v>
      </c>
      <c r="L43" s="15" t="s">
        <v>59</v>
      </c>
      <c r="N43" s="18"/>
    </row>
    <row r="44" spans="1:12" ht="56.25">
      <c r="A44" s="26"/>
      <c r="B44" s="23">
        <f>C44+D44</f>
        <v>99.24199999999999</v>
      </c>
      <c r="C44" s="23">
        <f>17.661+15.3+16.66</f>
        <v>49.620999999999995</v>
      </c>
      <c r="D44" s="23">
        <f>17.661+15.3+16.66</f>
        <v>49.620999999999995</v>
      </c>
      <c r="E44" s="25" t="s">
        <v>60</v>
      </c>
      <c r="F44" s="15" t="s">
        <v>34</v>
      </c>
      <c r="G44" s="27"/>
      <c r="H44" s="24">
        <f>I44+J44</f>
        <v>39.79</v>
      </c>
      <c r="I44" s="28">
        <v>19.895</v>
      </c>
      <c r="J44" s="28">
        <v>19.895</v>
      </c>
      <c r="K44" s="25" t="s">
        <v>61</v>
      </c>
      <c r="L44" s="15"/>
    </row>
    <row r="45" spans="1:12" ht="37.5">
      <c r="A45" s="26"/>
      <c r="B45" s="23">
        <f>C45+D45</f>
        <v>170</v>
      </c>
      <c r="C45" s="23">
        <f>19.9+7+58.1</f>
        <v>85</v>
      </c>
      <c r="D45" s="23">
        <f>19.9+7+58.1</f>
        <v>85</v>
      </c>
      <c r="E45" s="25" t="s">
        <v>62</v>
      </c>
      <c r="F45" s="15" t="s">
        <v>34</v>
      </c>
      <c r="G45" s="27"/>
      <c r="H45" s="24">
        <f aca="true" t="shared" si="3" ref="H45:H66">I45+J45</f>
        <v>12</v>
      </c>
      <c r="I45" s="28">
        <v>6</v>
      </c>
      <c r="J45" s="28">
        <f>3+3</f>
        <v>6</v>
      </c>
      <c r="K45" s="25" t="s">
        <v>63</v>
      </c>
      <c r="L45" s="15"/>
    </row>
    <row r="46" spans="1:12" ht="18.75">
      <c r="A46" s="26"/>
      <c r="B46" s="23"/>
      <c r="C46" s="23"/>
      <c r="D46" s="23"/>
      <c r="E46" s="25"/>
      <c r="F46" s="15"/>
      <c r="G46" s="27"/>
      <c r="H46" s="24">
        <f t="shared" si="3"/>
        <v>6</v>
      </c>
      <c r="I46" s="28">
        <v>3</v>
      </c>
      <c r="J46" s="28">
        <v>3</v>
      </c>
      <c r="K46" s="25" t="s">
        <v>64</v>
      </c>
      <c r="L46" s="15"/>
    </row>
    <row r="47" spans="1:12" ht="18.75">
      <c r="A47" s="26"/>
      <c r="B47" s="23"/>
      <c r="C47" s="23"/>
      <c r="D47" s="23"/>
      <c r="E47" s="25"/>
      <c r="F47" s="15"/>
      <c r="G47" s="27"/>
      <c r="H47" s="24">
        <f t="shared" si="3"/>
        <v>5.4</v>
      </c>
      <c r="I47" s="28">
        <v>2.7</v>
      </c>
      <c r="J47" s="28">
        <v>2.7</v>
      </c>
      <c r="K47" s="25" t="s">
        <v>65</v>
      </c>
      <c r="L47" s="15"/>
    </row>
    <row r="48" spans="1:12" ht="37.5">
      <c r="A48" s="26"/>
      <c r="B48" s="23">
        <f>C48+D48</f>
        <v>71.8</v>
      </c>
      <c r="C48" s="23">
        <v>35.9</v>
      </c>
      <c r="D48" s="23">
        <v>35.9</v>
      </c>
      <c r="E48" s="25" t="s">
        <v>66</v>
      </c>
      <c r="F48" s="15" t="s">
        <v>34</v>
      </c>
      <c r="G48" s="27"/>
      <c r="H48" s="24">
        <f t="shared" si="3"/>
        <v>12</v>
      </c>
      <c r="I48" s="28">
        <v>6</v>
      </c>
      <c r="J48" s="28">
        <v>6</v>
      </c>
      <c r="K48" s="25" t="s">
        <v>67</v>
      </c>
      <c r="L48" s="15"/>
    </row>
    <row r="49" spans="1:12" ht="18.75">
      <c r="A49" s="26"/>
      <c r="B49" s="23">
        <f>C49+D49</f>
        <v>6</v>
      </c>
      <c r="C49" s="23">
        <v>3</v>
      </c>
      <c r="D49" s="23">
        <v>3</v>
      </c>
      <c r="E49" s="25" t="s">
        <v>68</v>
      </c>
      <c r="F49" s="15" t="s">
        <v>34</v>
      </c>
      <c r="G49" s="27"/>
      <c r="H49" s="24">
        <f t="shared" si="3"/>
        <v>17</v>
      </c>
      <c r="I49" s="28">
        <v>8.5</v>
      </c>
      <c r="J49" s="28">
        <v>8.5</v>
      </c>
      <c r="K49" s="25" t="s">
        <v>69</v>
      </c>
      <c r="L49" s="15"/>
    </row>
    <row r="50" spans="1:12" ht="18.75">
      <c r="A50" s="26"/>
      <c r="B50" s="23"/>
      <c r="C50" s="23"/>
      <c r="D50" s="23"/>
      <c r="E50" s="25"/>
      <c r="F50" s="15"/>
      <c r="G50" s="27"/>
      <c r="H50" s="24">
        <f t="shared" si="3"/>
        <v>49.45</v>
      </c>
      <c r="I50" s="28">
        <v>24.725</v>
      </c>
      <c r="J50" s="28">
        <v>24.725</v>
      </c>
      <c r="K50" s="25" t="s">
        <v>70</v>
      </c>
      <c r="L50" s="15"/>
    </row>
    <row r="51" spans="1:12" ht="18.75">
      <c r="A51" s="26"/>
      <c r="B51" s="23"/>
      <c r="C51" s="23"/>
      <c r="D51" s="23"/>
      <c r="E51" s="25"/>
      <c r="F51" s="15"/>
      <c r="G51" s="27"/>
      <c r="H51" s="24">
        <f t="shared" si="3"/>
        <v>25</v>
      </c>
      <c r="I51" s="28">
        <v>12.5</v>
      </c>
      <c r="J51" s="28">
        <v>12.5</v>
      </c>
      <c r="K51" s="25" t="s">
        <v>71</v>
      </c>
      <c r="L51" s="15"/>
    </row>
    <row r="52" spans="1:12" ht="56.25">
      <c r="A52" s="26"/>
      <c r="B52" s="23">
        <f>C52+D52</f>
        <v>309.684</v>
      </c>
      <c r="C52" s="23">
        <f>17.281+91.8+8+31.681+4+2.149-0.069</f>
        <v>154.842</v>
      </c>
      <c r="D52" s="23">
        <f>17.281+91.8+8+31.681+4+2.149-0.069</f>
        <v>154.842</v>
      </c>
      <c r="E52" s="25" t="s">
        <v>72</v>
      </c>
      <c r="F52" s="15" t="s">
        <v>34</v>
      </c>
      <c r="G52" s="27"/>
      <c r="H52" s="24">
        <f t="shared" si="3"/>
        <v>143.52</v>
      </c>
      <c r="I52" s="28">
        <v>71.76</v>
      </c>
      <c r="J52" s="28">
        <v>71.76</v>
      </c>
      <c r="K52" s="25" t="s">
        <v>73</v>
      </c>
      <c r="L52" s="15"/>
    </row>
    <row r="53" spans="1:12" ht="18.75">
      <c r="A53" s="26"/>
      <c r="B53" s="23"/>
      <c r="C53" s="23"/>
      <c r="D53" s="23"/>
      <c r="E53" s="25"/>
      <c r="F53" s="15"/>
      <c r="G53" s="27"/>
      <c r="H53" s="24">
        <f t="shared" si="3"/>
        <v>176.96</v>
      </c>
      <c r="I53" s="28">
        <v>88.48</v>
      </c>
      <c r="J53" s="28">
        <v>88.48</v>
      </c>
      <c r="K53" s="25" t="s">
        <v>74</v>
      </c>
      <c r="L53" s="15"/>
    </row>
    <row r="54" spans="1:12" ht="18.75">
      <c r="A54" s="26"/>
      <c r="B54" s="23"/>
      <c r="C54" s="23"/>
      <c r="D54" s="23"/>
      <c r="E54" s="25"/>
      <c r="F54" s="15"/>
      <c r="G54" s="27"/>
      <c r="H54" s="24">
        <f t="shared" si="3"/>
        <v>23.04</v>
      </c>
      <c r="I54" s="28">
        <v>11.52</v>
      </c>
      <c r="J54" s="28">
        <v>11.52</v>
      </c>
      <c r="K54" s="25" t="s">
        <v>75</v>
      </c>
      <c r="L54" s="15"/>
    </row>
    <row r="55" spans="1:12" ht="18.75">
      <c r="A55" s="26"/>
      <c r="B55" s="23"/>
      <c r="C55" s="23"/>
      <c r="D55" s="23"/>
      <c r="E55" s="25"/>
      <c r="F55" s="15"/>
      <c r="G55" s="27"/>
      <c r="H55" s="24">
        <f t="shared" si="3"/>
        <v>156</v>
      </c>
      <c r="I55" s="28">
        <v>78</v>
      </c>
      <c r="J55" s="28">
        <v>78</v>
      </c>
      <c r="K55" s="25" t="s">
        <v>76</v>
      </c>
      <c r="L55" s="15"/>
    </row>
    <row r="56" spans="1:12" ht="18.75" hidden="1">
      <c r="A56" s="26"/>
      <c r="B56" s="23"/>
      <c r="C56" s="23"/>
      <c r="D56" s="23"/>
      <c r="E56" s="25"/>
      <c r="F56" s="15"/>
      <c r="G56" s="27"/>
      <c r="H56" s="24">
        <f t="shared" si="3"/>
        <v>0</v>
      </c>
      <c r="I56" s="28"/>
      <c r="J56" s="28"/>
      <c r="K56" s="25"/>
      <c r="L56" s="15"/>
    </row>
    <row r="57" spans="1:12" ht="18.75" hidden="1">
      <c r="A57" s="26"/>
      <c r="B57" s="23"/>
      <c r="C57" s="23"/>
      <c r="D57" s="23"/>
      <c r="E57" s="25"/>
      <c r="F57" s="15"/>
      <c r="G57" s="27"/>
      <c r="H57" s="24">
        <f t="shared" si="3"/>
        <v>0</v>
      </c>
      <c r="I57" s="28"/>
      <c r="J57" s="28"/>
      <c r="K57" s="25"/>
      <c r="L57" s="15"/>
    </row>
    <row r="58" spans="1:12" ht="18.75" hidden="1">
      <c r="A58" s="26"/>
      <c r="B58" s="23"/>
      <c r="C58" s="23"/>
      <c r="D58" s="23"/>
      <c r="E58" s="25"/>
      <c r="F58" s="15"/>
      <c r="G58" s="27"/>
      <c r="H58" s="24">
        <f t="shared" si="3"/>
        <v>0</v>
      </c>
      <c r="I58" s="28"/>
      <c r="J58" s="28"/>
      <c r="K58" s="25"/>
      <c r="L58" s="15"/>
    </row>
    <row r="59" spans="1:12" ht="18.75" hidden="1">
      <c r="A59" s="26"/>
      <c r="B59" s="23"/>
      <c r="C59" s="23"/>
      <c r="D59" s="23"/>
      <c r="E59" s="25"/>
      <c r="F59" s="15"/>
      <c r="G59" s="27"/>
      <c r="H59" s="24">
        <f t="shared" si="3"/>
        <v>0</v>
      </c>
      <c r="I59" s="28"/>
      <c r="J59" s="28"/>
      <c r="K59" s="25"/>
      <c r="L59" s="15"/>
    </row>
    <row r="60" spans="1:12" ht="18.75" hidden="1">
      <c r="A60" s="26"/>
      <c r="B60" s="23"/>
      <c r="C60" s="23"/>
      <c r="D60" s="23"/>
      <c r="E60" s="25"/>
      <c r="F60" s="15"/>
      <c r="G60" s="27"/>
      <c r="H60" s="24">
        <f t="shared" si="3"/>
        <v>0</v>
      </c>
      <c r="I60" s="28"/>
      <c r="J60" s="28"/>
      <c r="K60" s="25"/>
      <c r="L60" s="15"/>
    </row>
    <row r="61" spans="1:12" ht="56.25" hidden="1">
      <c r="A61" s="26"/>
      <c r="B61" s="23">
        <f>C61+D61</f>
        <v>18</v>
      </c>
      <c r="C61" s="23">
        <v>9</v>
      </c>
      <c r="D61" s="23">
        <v>9</v>
      </c>
      <c r="E61" s="29" t="s">
        <v>77</v>
      </c>
      <c r="F61" s="15" t="s">
        <v>34</v>
      </c>
      <c r="G61" s="27"/>
      <c r="H61" s="24">
        <f t="shared" si="3"/>
        <v>0</v>
      </c>
      <c r="I61" s="28"/>
      <c r="J61" s="28"/>
      <c r="K61" s="25"/>
      <c r="L61" s="15"/>
    </row>
    <row r="62" spans="1:12" ht="56.25" hidden="1">
      <c r="A62" s="26"/>
      <c r="B62" s="23">
        <f>C62+D62</f>
        <v>30.6</v>
      </c>
      <c r="C62" s="23">
        <f>15.3</f>
        <v>15.3</v>
      </c>
      <c r="D62" s="23">
        <f>15.3</f>
        <v>15.3</v>
      </c>
      <c r="E62" s="29" t="s">
        <v>78</v>
      </c>
      <c r="F62" s="15" t="s">
        <v>34</v>
      </c>
      <c r="G62" s="27"/>
      <c r="H62" s="24">
        <f t="shared" si="3"/>
        <v>0</v>
      </c>
      <c r="I62" s="28"/>
      <c r="J62" s="28"/>
      <c r="K62" s="29"/>
      <c r="L62" s="15"/>
    </row>
    <row r="63" spans="1:12" ht="18.75" customHeight="1" hidden="1">
      <c r="A63" s="26"/>
      <c r="B63" s="23">
        <f>C63+D63</f>
        <v>29</v>
      </c>
      <c r="C63" s="23">
        <v>14.5</v>
      </c>
      <c r="D63" s="23">
        <v>14.5</v>
      </c>
      <c r="E63" s="30" t="s">
        <v>79</v>
      </c>
      <c r="F63" s="31" t="s">
        <v>34</v>
      </c>
      <c r="G63" s="27"/>
      <c r="H63" s="24">
        <f t="shared" si="3"/>
        <v>0</v>
      </c>
      <c r="I63" s="28"/>
      <c r="J63" s="28"/>
      <c r="K63" s="29"/>
      <c r="L63" s="32"/>
    </row>
    <row r="64" spans="1:12" ht="36.75" customHeight="1" hidden="1">
      <c r="A64" s="26"/>
      <c r="B64" s="23">
        <f>C64+D64</f>
        <v>30</v>
      </c>
      <c r="C64" s="23">
        <f>6+9</f>
        <v>15</v>
      </c>
      <c r="D64" s="23">
        <f>6+9</f>
        <v>15</v>
      </c>
      <c r="E64" s="30"/>
      <c r="F64" s="33"/>
      <c r="G64" s="27"/>
      <c r="H64" s="24">
        <f t="shared" si="3"/>
        <v>0</v>
      </c>
      <c r="I64" s="28"/>
      <c r="J64" s="28"/>
      <c r="K64" s="29"/>
      <c r="L64" s="34"/>
    </row>
    <row r="65" spans="1:12" ht="56.25" hidden="1">
      <c r="A65" s="26"/>
      <c r="B65" s="23">
        <f>C65+D65</f>
        <v>33.4</v>
      </c>
      <c r="C65" s="23">
        <f>9+7.7</f>
        <v>16.7</v>
      </c>
      <c r="D65" s="23">
        <f>9+7.7</f>
        <v>16.7</v>
      </c>
      <c r="E65" s="25" t="s">
        <v>80</v>
      </c>
      <c r="F65" s="15" t="s">
        <v>34</v>
      </c>
      <c r="G65" s="27"/>
      <c r="H65" s="24">
        <f t="shared" si="3"/>
        <v>0</v>
      </c>
      <c r="I65" s="28"/>
      <c r="J65" s="28"/>
      <c r="K65" s="29"/>
      <c r="L65" s="34"/>
    </row>
    <row r="66" spans="1:12" ht="18.75" hidden="1">
      <c r="A66" s="26"/>
      <c r="B66" s="23">
        <f>C66+D66</f>
        <v>4.2</v>
      </c>
      <c r="C66" s="23">
        <v>2.1</v>
      </c>
      <c r="D66" s="23">
        <v>2.1</v>
      </c>
      <c r="E66" s="25" t="s">
        <v>81</v>
      </c>
      <c r="F66" s="15" t="s">
        <v>34</v>
      </c>
      <c r="G66" s="27"/>
      <c r="H66" s="24">
        <f t="shared" si="3"/>
        <v>0</v>
      </c>
      <c r="I66" s="28"/>
      <c r="J66" s="28"/>
      <c r="K66" s="25"/>
      <c r="L66" s="15"/>
    </row>
    <row r="67" spans="1:12" ht="22.5" customHeight="1">
      <c r="A67" s="26" t="s">
        <v>82</v>
      </c>
      <c r="B67" s="9">
        <f>SUM(B68:B70)</f>
        <v>301.4</v>
      </c>
      <c r="C67" s="9">
        <f>SUM(C68:C70)</f>
        <v>150.7</v>
      </c>
      <c r="D67" s="9">
        <f>SUM(D68:D70)</f>
        <v>150.7</v>
      </c>
      <c r="E67" s="12" t="s">
        <v>34</v>
      </c>
      <c r="F67" s="13"/>
      <c r="G67" s="27" t="s">
        <v>82</v>
      </c>
      <c r="H67" s="10">
        <f>SUM(H68:H70)</f>
        <v>0</v>
      </c>
      <c r="I67" s="35">
        <f>SUM(I68:I70)</f>
        <v>0</v>
      </c>
      <c r="J67" s="35">
        <f>SUM(J68:J70)</f>
        <v>0</v>
      </c>
      <c r="K67" s="12"/>
      <c r="L67" s="13"/>
    </row>
    <row r="68" spans="1:12" ht="91.5" customHeight="1">
      <c r="A68" s="26"/>
      <c r="B68" s="23">
        <f>C68+D68</f>
        <v>154</v>
      </c>
      <c r="C68" s="23">
        <v>77</v>
      </c>
      <c r="D68" s="23">
        <v>77</v>
      </c>
      <c r="E68" s="25" t="s">
        <v>83</v>
      </c>
      <c r="F68" s="15" t="s">
        <v>34</v>
      </c>
      <c r="G68" s="27"/>
      <c r="H68" s="24">
        <f>I68+J68</f>
        <v>0</v>
      </c>
      <c r="I68" s="24"/>
      <c r="J68" s="24"/>
      <c r="K68" s="25"/>
      <c r="L68" s="15"/>
    </row>
    <row r="69" spans="1:12" ht="52.5" customHeight="1" hidden="1">
      <c r="A69" s="26"/>
      <c r="B69" s="23">
        <f>C69+D69</f>
        <v>15</v>
      </c>
      <c r="C69" s="23">
        <v>7.5</v>
      </c>
      <c r="D69" s="23">
        <v>7.5</v>
      </c>
      <c r="E69" s="25" t="s">
        <v>84</v>
      </c>
      <c r="F69" s="15" t="s">
        <v>34</v>
      </c>
      <c r="G69" s="27"/>
      <c r="H69" s="24">
        <f>I69+J69</f>
        <v>0</v>
      </c>
      <c r="I69" s="24"/>
      <c r="J69" s="24"/>
      <c r="K69" s="25"/>
      <c r="L69" s="15"/>
    </row>
    <row r="70" spans="1:12" ht="28.5" customHeight="1" hidden="1">
      <c r="A70" s="26"/>
      <c r="B70" s="9">
        <f>C70+D70</f>
        <v>132.4</v>
      </c>
      <c r="C70" s="23">
        <v>66.2</v>
      </c>
      <c r="D70" s="23">
        <v>66.2</v>
      </c>
      <c r="E70" s="25" t="s">
        <v>85</v>
      </c>
      <c r="F70" s="15" t="s">
        <v>34</v>
      </c>
      <c r="G70" s="27"/>
      <c r="H70" s="10">
        <f>I70+J70</f>
        <v>0</v>
      </c>
      <c r="I70" s="24"/>
      <c r="J70" s="24"/>
      <c r="K70" s="25"/>
      <c r="L70" s="15"/>
    </row>
    <row r="71" spans="1:12" ht="42" customHeight="1">
      <c r="A71" s="27" t="s">
        <v>86</v>
      </c>
      <c r="B71" s="9" t="e">
        <f>#REF!+B72</f>
        <v>#REF!</v>
      </c>
      <c r="C71" s="9" t="e">
        <f>#REF!+C72</f>
        <v>#REF!</v>
      </c>
      <c r="D71" s="9" t="e">
        <f>#REF!+D72</f>
        <v>#REF!</v>
      </c>
      <c r="E71" s="12" t="s">
        <v>34</v>
      </c>
      <c r="F71" s="13"/>
      <c r="G71" s="27" t="s">
        <v>86</v>
      </c>
      <c r="H71" s="10">
        <f>I71+J71</f>
        <v>0</v>
      </c>
      <c r="I71" s="10">
        <f>I72</f>
        <v>0</v>
      </c>
      <c r="J71" s="10">
        <f>J72</f>
        <v>0</v>
      </c>
      <c r="K71" s="12"/>
      <c r="L71" s="13"/>
    </row>
    <row r="72" spans="1:12" ht="56.25" customHeight="1" hidden="1">
      <c r="A72" s="27"/>
      <c r="B72" s="23">
        <f>C72+D72</f>
        <v>160</v>
      </c>
      <c r="C72" s="23">
        <v>80</v>
      </c>
      <c r="D72" s="23">
        <v>80</v>
      </c>
      <c r="E72" s="25" t="s">
        <v>87</v>
      </c>
      <c r="F72" s="15" t="s">
        <v>34</v>
      </c>
      <c r="G72" s="27"/>
      <c r="H72" s="24">
        <f>I72+J72</f>
        <v>0</v>
      </c>
      <c r="I72" s="24"/>
      <c r="J72" s="24"/>
      <c r="K72" s="25"/>
      <c r="L72" s="15"/>
    </row>
    <row r="73" spans="1:12" ht="22.5" customHeight="1">
      <c r="A73" s="26" t="s">
        <v>88</v>
      </c>
      <c r="B73" s="36">
        <f>SUM(B74:B74)</f>
        <v>0</v>
      </c>
      <c r="C73" s="36">
        <f>SUM(C74:C74)</f>
        <v>0</v>
      </c>
      <c r="D73" s="36">
        <f>SUM(D74:D74)</f>
        <v>0</v>
      </c>
      <c r="E73" s="37"/>
      <c r="F73" s="37"/>
      <c r="G73" s="38" t="s">
        <v>88</v>
      </c>
      <c r="H73" s="35">
        <f>SUM(H74:H74)</f>
        <v>300</v>
      </c>
      <c r="I73" s="35">
        <f>SUM(I74:I74)</f>
        <v>150</v>
      </c>
      <c r="J73" s="35">
        <f>SUM(J74:J74)</f>
        <v>150</v>
      </c>
      <c r="K73" s="12"/>
      <c r="L73" s="13"/>
    </row>
    <row r="74" spans="1:12" ht="38.25" customHeight="1">
      <c r="A74" s="26"/>
      <c r="B74" s="39">
        <f>C74+D74</f>
        <v>0</v>
      </c>
      <c r="C74" s="39"/>
      <c r="D74" s="39"/>
      <c r="E74" s="40"/>
      <c r="F74" s="40"/>
      <c r="G74" s="38"/>
      <c r="H74" s="28">
        <f>I74+J74</f>
        <v>300</v>
      </c>
      <c r="I74" s="28">
        <v>150</v>
      </c>
      <c r="J74" s="28">
        <v>150</v>
      </c>
      <c r="K74" s="41" t="s">
        <v>89</v>
      </c>
      <c r="L74" s="41"/>
    </row>
    <row r="75" spans="1:12" ht="43.5" customHeight="1">
      <c r="A75" s="26" t="s">
        <v>90</v>
      </c>
      <c r="B75" s="9">
        <f>SUM(B76:B99)</f>
        <v>980.57885</v>
      </c>
      <c r="C75" s="9">
        <f>SUM(C76:C99)</f>
        <v>488.789</v>
      </c>
      <c r="D75" s="9">
        <f>SUM(D76:D99)</f>
        <v>491.78985000000006</v>
      </c>
      <c r="E75" s="12" t="s">
        <v>91</v>
      </c>
      <c r="F75" s="13"/>
      <c r="G75" s="27" t="s">
        <v>90</v>
      </c>
      <c r="H75" s="10">
        <f>SUM(H76:H99)</f>
        <v>170.45600000000002</v>
      </c>
      <c r="I75" s="10">
        <f>SUM(I76:I99)</f>
        <v>70.22800000000001</v>
      </c>
      <c r="J75" s="10">
        <f>SUM(J76:J99)</f>
        <v>100.22800000000001</v>
      </c>
      <c r="K75" s="12" t="s">
        <v>92</v>
      </c>
      <c r="L75" s="13"/>
    </row>
    <row r="76" spans="1:12" ht="75">
      <c r="A76" s="26"/>
      <c r="B76" s="23">
        <f>C76+D76</f>
        <v>150</v>
      </c>
      <c r="C76" s="23">
        <v>75</v>
      </c>
      <c r="D76" s="23">
        <v>75</v>
      </c>
      <c r="E76" s="25" t="s">
        <v>93</v>
      </c>
      <c r="F76" s="15" t="s">
        <v>34</v>
      </c>
      <c r="G76" s="27"/>
      <c r="H76" s="24">
        <f>I76+J76</f>
        <v>3.456</v>
      </c>
      <c r="I76" s="24">
        <v>1.728</v>
      </c>
      <c r="J76" s="24">
        <v>1.728</v>
      </c>
      <c r="K76" s="25" t="s">
        <v>94</v>
      </c>
      <c r="L76" s="15" t="s">
        <v>95</v>
      </c>
    </row>
    <row r="77" spans="1:12" ht="93.75">
      <c r="A77" s="26"/>
      <c r="B77" s="23">
        <f aca="true" t="shared" si="4" ref="B77:B99">C77+D77</f>
        <v>200</v>
      </c>
      <c r="C77" s="23">
        <v>100</v>
      </c>
      <c r="D77" s="23">
        <v>100</v>
      </c>
      <c r="E77" s="25" t="s">
        <v>96</v>
      </c>
      <c r="F77" s="15" t="s">
        <v>34</v>
      </c>
      <c r="G77" s="27"/>
      <c r="H77" s="24">
        <f aca="true" t="shared" si="5" ref="H77:H99">I77+J77</f>
        <v>5</v>
      </c>
      <c r="I77" s="24">
        <v>2.5</v>
      </c>
      <c r="J77" s="24">
        <v>2.5</v>
      </c>
      <c r="K77" s="25" t="s">
        <v>97</v>
      </c>
      <c r="L77" s="15" t="s">
        <v>98</v>
      </c>
    </row>
    <row r="78" spans="1:12" ht="37.5">
      <c r="A78" s="26"/>
      <c r="B78" s="23">
        <f t="shared" si="4"/>
        <v>84.8</v>
      </c>
      <c r="C78" s="23">
        <v>42.4</v>
      </c>
      <c r="D78" s="23">
        <v>42.4</v>
      </c>
      <c r="E78" s="25" t="s">
        <v>99</v>
      </c>
      <c r="F78" s="15" t="s">
        <v>34</v>
      </c>
      <c r="G78" s="27"/>
      <c r="H78" s="24">
        <f t="shared" si="5"/>
        <v>4</v>
      </c>
      <c r="I78" s="24">
        <v>2</v>
      </c>
      <c r="J78" s="24">
        <v>2</v>
      </c>
      <c r="K78" s="25" t="s">
        <v>100</v>
      </c>
      <c r="L78" s="15"/>
    </row>
    <row r="79" spans="1:12" ht="37.5">
      <c r="A79" s="26"/>
      <c r="B79" s="23">
        <f t="shared" si="4"/>
        <v>6.7688500000000005</v>
      </c>
      <c r="C79" s="23">
        <v>3.384</v>
      </c>
      <c r="D79" s="23">
        <v>3.38485</v>
      </c>
      <c r="E79" s="25" t="s">
        <v>101</v>
      </c>
      <c r="F79" s="15" t="s">
        <v>34</v>
      </c>
      <c r="G79" s="27"/>
      <c r="H79" s="24">
        <f t="shared" si="5"/>
        <v>10</v>
      </c>
      <c r="I79" s="24">
        <v>5</v>
      </c>
      <c r="J79" s="24">
        <v>5</v>
      </c>
      <c r="K79" s="25" t="s">
        <v>102</v>
      </c>
      <c r="L79" s="15"/>
    </row>
    <row r="80" spans="1:12" ht="37.5">
      <c r="A80" s="26"/>
      <c r="B80" s="23"/>
      <c r="C80" s="23"/>
      <c r="D80" s="23"/>
      <c r="E80" s="25"/>
      <c r="F80" s="15"/>
      <c r="G80" s="27"/>
      <c r="H80" s="24">
        <f t="shared" si="5"/>
        <v>10</v>
      </c>
      <c r="I80" s="24">
        <v>5</v>
      </c>
      <c r="J80" s="24">
        <v>5</v>
      </c>
      <c r="K80" s="25" t="s">
        <v>103</v>
      </c>
      <c r="L80" s="15"/>
    </row>
    <row r="81" spans="1:12" ht="37.5">
      <c r="A81" s="26"/>
      <c r="B81" s="23"/>
      <c r="C81" s="23"/>
      <c r="D81" s="23"/>
      <c r="E81" s="25"/>
      <c r="F81" s="15"/>
      <c r="G81" s="27"/>
      <c r="H81" s="24">
        <f t="shared" si="5"/>
        <v>4</v>
      </c>
      <c r="I81" s="24">
        <v>2</v>
      </c>
      <c r="J81" s="24">
        <v>2</v>
      </c>
      <c r="K81" s="25" t="s">
        <v>104</v>
      </c>
      <c r="L81" s="15"/>
    </row>
    <row r="82" spans="1:12" ht="37.5">
      <c r="A82" s="26"/>
      <c r="B82" s="23"/>
      <c r="C82" s="23"/>
      <c r="D82" s="23"/>
      <c r="E82" s="25"/>
      <c r="F82" s="15"/>
      <c r="G82" s="27"/>
      <c r="H82" s="24">
        <f t="shared" si="5"/>
        <v>4</v>
      </c>
      <c r="I82" s="24">
        <v>2</v>
      </c>
      <c r="J82" s="24">
        <v>2</v>
      </c>
      <c r="K82" s="25" t="s">
        <v>105</v>
      </c>
      <c r="L82" s="15"/>
    </row>
    <row r="83" spans="1:12" ht="18.75">
      <c r="A83" s="26"/>
      <c r="B83" s="23"/>
      <c r="C83" s="23"/>
      <c r="D83" s="23"/>
      <c r="E83" s="25"/>
      <c r="F83" s="15"/>
      <c r="G83" s="27"/>
      <c r="H83" s="24">
        <f t="shared" si="5"/>
        <v>20</v>
      </c>
      <c r="I83" s="24">
        <v>10</v>
      </c>
      <c r="J83" s="24">
        <v>10</v>
      </c>
      <c r="K83" s="25" t="s">
        <v>106</v>
      </c>
      <c r="L83" s="15"/>
    </row>
    <row r="84" spans="1:12" ht="84.75" customHeight="1">
      <c r="A84" s="26"/>
      <c r="B84" s="23"/>
      <c r="C84" s="23"/>
      <c r="D84" s="23"/>
      <c r="E84" s="25"/>
      <c r="F84" s="15"/>
      <c r="G84" s="27"/>
      <c r="H84" s="24">
        <f t="shared" si="5"/>
        <v>80</v>
      </c>
      <c r="I84" s="24">
        <v>40</v>
      </c>
      <c r="J84" s="24">
        <v>40</v>
      </c>
      <c r="K84" s="25" t="s">
        <v>107</v>
      </c>
      <c r="L84" s="42" t="s">
        <v>108</v>
      </c>
    </row>
    <row r="85" spans="1:12" ht="37.5">
      <c r="A85" s="26"/>
      <c r="B85" s="23"/>
      <c r="C85" s="23"/>
      <c r="D85" s="23"/>
      <c r="E85" s="25"/>
      <c r="F85" s="15"/>
      <c r="G85" s="27"/>
      <c r="H85" s="24">
        <f t="shared" si="5"/>
        <v>30</v>
      </c>
      <c r="I85" s="24"/>
      <c r="J85" s="24">
        <v>30</v>
      </c>
      <c r="K85" s="25" t="s">
        <v>109</v>
      </c>
      <c r="L85" s="15" t="s">
        <v>110</v>
      </c>
    </row>
    <row r="86" spans="1:12" ht="18.75" hidden="1">
      <c r="A86" s="26"/>
      <c r="B86" s="23"/>
      <c r="C86" s="23"/>
      <c r="D86" s="23"/>
      <c r="E86" s="25"/>
      <c r="F86" s="15"/>
      <c r="G86" s="27"/>
      <c r="H86" s="24">
        <f t="shared" si="5"/>
        <v>0</v>
      </c>
      <c r="I86" s="24"/>
      <c r="J86" s="24"/>
      <c r="K86" s="25"/>
      <c r="L86" s="15"/>
    </row>
    <row r="87" spans="1:12" ht="18.75" hidden="1">
      <c r="A87" s="26"/>
      <c r="B87" s="23">
        <f t="shared" si="4"/>
        <v>12.44</v>
      </c>
      <c r="C87" s="23">
        <v>6.22</v>
      </c>
      <c r="D87" s="23">
        <v>6.22</v>
      </c>
      <c r="E87" s="25" t="s">
        <v>111</v>
      </c>
      <c r="F87" s="15" t="s">
        <v>34</v>
      </c>
      <c r="G87" s="27"/>
      <c r="H87" s="24">
        <f t="shared" si="5"/>
        <v>0</v>
      </c>
      <c r="I87" s="24"/>
      <c r="J87" s="24"/>
      <c r="K87" s="25"/>
      <c r="L87" s="15"/>
    </row>
    <row r="88" spans="1:12" ht="18.75" hidden="1">
      <c r="A88" s="26"/>
      <c r="B88" s="23">
        <f t="shared" si="4"/>
        <v>9</v>
      </c>
      <c r="C88" s="23">
        <v>4.5</v>
      </c>
      <c r="D88" s="23">
        <v>4.5</v>
      </c>
      <c r="E88" s="25" t="s">
        <v>112</v>
      </c>
      <c r="F88" s="15" t="s">
        <v>34</v>
      </c>
      <c r="G88" s="27"/>
      <c r="H88" s="24">
        <f t="shared" si="5"/>
        <v>0</v>
      </c>
      <c r="I88" s="24"/>
      <c r="J88" s="24"/>
      <c r="K88" s="25"/>
      <c r="L88" s="15"/>
    </row>
    <row r="89" spans="1:12" ht="18.75" hidden="1">
      <c r="A89" s="26"/>
      <c r="B89" s="23">
        <f t="shared" si="4"/>
        <v>28</v>
      </c>
      <c r="C89" s="23">
        <v>14</v>
      </c>
      <c r="D89" s="23">
        <v>14</v>
      </c>
      <c r="E89" s="25" t="s">
        <v>113</v>
      </c>
      <c r="F89" s="15" t="s">
        <v>34</v>
      </c>
      <c r="G89" s="27"/>
      <c r="H89" s="24">
        <f t="shared" si="5"/>
        <v>0</v>
      </c>
      <c r="I89" s="24"/>
      <c r="J89" s="24"/>
      <c r="K89" s="25"/>
      <c r="L89" s="15"/>
    </row>
    <row r="90" spans="1:12" ht="37.5" hidden="1">
      <c r="A90" s="26"/>
      <c r="B90" s="23">
        <f t="shared" si="4"/>
        <v>9</v>
      </c>
      <c r="C90" s="23">
        <f>1.5+1.5</f>
        <v>3</v>
      </c>
      <c r="D90" s="23">
        <f>1.5+1.5+3</f>
        <v>6</v>
      </c>
      <c r="E90" s="25" t="s">
        <v>114</v>
      </c>
      <c r="F90" s="15" t="s">
        <v>34</v>
      </c>
      <c r="G90" s="27"/>
      <c r="H90" s="24">
        <f t="shared" si="5"/>
        <v>0</v>
      </c>
      <c r="I90" s="24"/>
      <c r="J90" s="24"/>
      <c r="K90" s="25"/>
      <c r="L90" s="15"/>
    </row>
    <row r="91" spans="1:12" ht="18.75" hidden="1">
      <c r="A91" s="26"/>
      <c r="B91" s="23">
        <f t="shared" si="4"/>
        <v>3</v>
      </c>
      <c r="C91" s="23">
        <v>1.5</v>
      </c>
      <c r="D91" s="23">
        <v>1.5</v>
      </c>
      <c r="E91" s="25" t="s">
        <v>115</v>
      </c>
      <c r="F91" s="15" t="s">
        <v>34</v>
      </c>
      <c r="G91" s="27"/>
      <c r="H91" s="24">
        <f t="shared" si="5"/>
        <v>0</v>
      </c>
      <c r="I91" s="24"/>
      <c r="J91" s="24"/>
      <c r="K91" s="25"/>
      <c r="L91" s="15"/>
    </row>
    <row r="92" spans="1:13" ht="18.75" hidden="1">
      <c r="A92" s="26"/>
      <c r="B92" s="23">
        <f t="shared" si="4"/>
        <v>6.77</v>
      </c>
      <c r="C92" s="23">
        <v>3.385</v>
      </c>
      <c r="D92" s="23">
        <v>3.385</v>
      </c>
      <c r="E92" s="25" t="s">
        <v>116</v>
      </c>
      <c r="F92" s="15" t="s">
        <v>34</v>
      </c>
      <c r="G92" s="27"/>
      <c r="H92" s="24">
        <f t="shared" si="5"/>
        <v>0</v>
      </c>
      <c r="I92" s="24"/>
      <c r="J92" s="24"/>
      <c r="K92" s="25"/>
      <c r="L92" s="15"/>
      <c r="M92" s="18"/>
    </row>
    <row r="93" spans="1:13" ht="37.5" hidden="1">
      <c r="A93" s="26"/>
      <c r="B93" s="23">
        <f t="shared" si="4"/>
        <v>3.2</v>
      </c>
      <c r="C93" s="23">
        <v>1.6</v>
      </c>
      <c r="D93" s="23">
        <v>1.6</v>
      </c>
      <c r="E93" s="25" t="s">
        <v>117</v>
      </c>
      <c r="F93" s="15" t="s">
        <v>34</v>
      </c>
      <c r="G93" s="27"/>
      <c r="H93" s="24">
        <f t="shared" si="5"/>
        <v>0</v>
      </c>
      <c r="I93" s="24"/>
      <c r="J93" s="24"/>
      <c r="K93" s="25"/>
      <c r="L93" s="15"/>
      <c r="M93" s="18"/>
    </row>
    <row r="94" spans="1:12" ht="18.75" hidden="1">
      <c r="A94" s="26"/>
      <c r="B94" s="23">
        <f t="shared" si="4"/>
        <v>3</v>
      </c>
      <c r="C94" s="23">
        <v>1.5</v>
      </c>
      <c r="D94" s="23">
        <v>1.5</v>
      </c>
      <c r="E94" s="25" t="s">
        <v>118</v>
      </c>
      <c r="F94" s="15" t="s">
        <v>34</v>
      </c>
      <c r="G94" s="27"/>
      <c r="H94" s="24">
        <f t="shared" si="5"/>
        <v>0</v>
      </c>
      <c r="I94" s="24"/>
      <c r="J94" s="24"/>
      <c r="K94" s="25"/>
      <c r="L94" s="15"/>
    </row>
    <row r="95" spans="1:12" ht="38.25" customHeight="1" hidden="1">
      <c r="A95" s="26"/>
      <c r="B95" s="23">
        <f t="shared" si="4"/>
        <v>200</v>
      </c>
      <c r="C95" s="23">
        <v>100</v>
      </c>
      <c r="D95" s="23">
        <v>100</v>
      </c>
      <c r="E95" s="25" t="s">
        <v>119</v>
      </c>
      <c r="F95" s="15" t="s">
        <v>34</v>
      </c>
      <c r="G95" s="27"/>
      <c r="H95" s="24">
        <f t="shared" si="5"/>
        <v>0</v>
      </c>
      <c r="I95" s="24"/>
      <c r="J95" s="24"/>
      <c r="K95" s="25"/>
      <c r="L95" s="15"/>
    </row>
    <row r="96" spans="1:12" ht="37.5" hidden="1">
      <c r="A96" s="26"/>
      <c r="B96" s="23">
        <f t="shared" si="4"/>
        <v>200</v>
      </c>
      <c r="C96" s="23">
        <v>100</v>
      </c>
      <c r="D96" s="23">
        <v>100</v>
      </c>
      <c r="E96" s="25" t="s">
        <v>120</v>
      </c>
      <c r="F96" s="25" t="s">
        <v>121</v>
      </c>
      <c r="G96" s="27"/>
      <c r="H96" s="24">
        <f t="shared" si="5"/>
        <v>0</v>
      </c>
      <c r="I96" s="24"/>
      <c r="J96" s="24"/>
      <c r="K96" s="25"/>
      <c r="L96" s="25"/>
    </row>
    <row r="97" spans="1:12" ht="18.75" hidden="1">
      <c r="A97" s="26"/>
      <c r="B97" s="23">
        <f t="shared" si="4"/>
        <v>18</v>
      </c>
      <c r="C97" s="23">
        <v>9</v>
      </c>
      <c r="D97" s="23">
        <v>9</v>
      </c>
      <c r="E97" s="25" t="s">
        <v>122</v>
      </c>
      <c r="F97" s="15" t="s">
        <v>34</v>
      </c>
      <c r="G97" s="27"/>
      <c r="H97" s="24">
        <f t="shared" si="5"/>
        <v>0</v>
      </c>
      <c r="I97" s="24"/>
      <c r="J97" s="24"/>
      <c r="K97" s="25"/>
      <c r="L97" s="25"/>
    </row>
    <row r="98" spans="1:12" ht="18.75" hidden="1">
      <c r="A98" s="26"/>
      <c r="B98" s="23">
        <f t="shared" si="4"/>
        <v>6</v>
      </c>
      <c r="C98" s="23">
        <v>3</v>
      </c>
      <c r="D98" s="23">
        <v>3</v>
      </c>
      <c r="E98" s="25" t="s">
        <v>123</v>
      </c>
      <c r="F98" s="15" t="s">
        <v>34</v>
      </c>
      <c r="G98" s="27"/>
      <c r="H98" s="24">
        <f t="shared" si="5"/>
        <v>0</v>
      </c>
      <c r="I98" s="24"/>
      <c r="J98" s="24"/>
      <c r="K98" s="25"/>
      <c r="L98" s="25"/>
    </row>
    <row r="99" spans="1:12" ht="56.25" hidden="1">
      <c r="A99" s="26"/>
      <c r="B99" s="23">
        <f t="shared" si="4"/>
        <v>40.6</v>
      </c>
      <c r="C99" s="23">
        <v>20.3</v>
      </c>
      <c r="D99" s="23">
        <v>20.3</v>
      </c>
      <c r="E99" s="25" t="s">
        <v>124</v>
      </c>
      <c r="F99" s="25" t="s">
        <v>121</v>
      </c>
      <c r="G99" s="27"/>
      <c r="H99" s="24">
        <f t="shared" si="5"/>
        <v>0</v>
      </c>
      <c r="I99" s="24"/>
      <c r="J99" s="24"/>
      <c r="K99" s="25"/>
      <c r="L99" s="25"/>
    </row>
    <row r="100" spans="1:12" ht="22.5" customHeight="1">
      <c r="A100" s="26" t="s">
        <v>125</v>
      </c>
      <c r="B100" s="9">
        <f>SUM(B101:B107)</f>
        <v>560.804</v>
      </c>
      <c r="C100" s="9">
        <f>SUM(C101:C107)</f>
        <v>280.402</v>
      </c>
      <c r="D100" s="9">
        <f>SUM(D101:D107)</f>
        <v>280.402</v>
      </c>
      <c r="E100" s="12" t="s">
        <v>34</v>
      </c>
      <c r="F100" s="13"/>
      <c r="G100" s="27" t="s">
        <v>125</v>
      </c>
      <c r="H100" s="10">
        <f>SUM(H101:H107)</f>
        <v>390</v>
      </c>
      <c r="I100" s="10">
        <f>SUM(I101:I107)</f>
        <v>195</v>
      </c>
      <c r="J100" s="10">
        <f>SUM(J101:J107)</f>
        <v>195</v>
      </c>
      <c r="K100" s="12"/>
      <c r="L100" s="13"/>
    </row>
    <row r="101" spans="1:12" ht="30.75" customHeight="1">
      <c r="A101" s="26"/>
      <c r="B101" s="23">
        <f>C101+D101</f>
        <v>100</v>
      </c>
      <c r="C101" s="23">
        <v>50</v>
      </c>
      <c r="D101" s="23">
        <v>50</v>
      </c>
      <c r="E101" s="25" t="s">
        <v>126</v>
      </c>
      <c r="F101" s="15" t="s">
        <v>34</v>
      </c>
      <c r="G101" s="27"/>
      <c r="H101" s="24">
        <f aca="true" t="shared" si="6" ref="H101:H107">I101+J101</f>
        <v>350</v>
      </c>
      <c r="I101" s="24">
        <v>175</v>
      </c>
      <c r="J101" s="24">
        <v>175</v>
      </c>
      <c r="K101" s="25" t="s">
        <v>127</v>
      </c>
      <c r="L101" s="15"/>
    </row>
    <row r="102" spans="1:12" ht="30.75" customHeight="1">
      <c r="A102" s="26"/>
      <c r="B102" s="23"/>
      <c r="C102" s="23"/>
      <c r="D102" s="23"/>
      <c r="E102" s="25"/>
      <c r="F102" s="15"/>
      <c r="G102" s="27"/>
      <c r="H102" s="24">
        <f t="shared" si="6"/>
        <v>40</v>
      </c>
      <c r="I102" s="24">
        <v>20</v>
      </c>
      <c r="J102" s="24">
        <v>20</v>
      </c>
      <c r="K102" s="25" t="s">
        <v>128</v>
      </c>
      <c r="L102" s="15"/>
    </row>
    <row r="103" spans="1:12" ht="18.75" hidden="1">
      <c r="A103" s="26"/>
      <c r="B103" s="23">
        <f>C103+D103</f>
        <v>280.804</v>
      </c>
      <c r="C103" s="23">
        <v>140.402</v>
      </c>
      <c r="D103" s="23">
        <v>140.402</v>
      </c>
      <c r="E103" s="25" t="s">
        <v>129</v>
      </c>
      <c r="F103" s="15" t="s">
        <v>34</v>
      </c>
      <c r="G103" s="27"/>
      <c r="H103" s="24">
        <f t="shared" si="6"/>
        <v>0</v>
      </c>
      <c r="I103" s="24"/>
      <c r="J103" s="24"/>
      <c r="K103" s="29"/>
      <c r="L103" s="15"/>
    </row>
    <row r="104" spans="1:12" ht="18.75" hidden="1">
      <c r="A104" s="26"/>
      <c r="B104" s="23"/>
      <c r="C104" s="23"/>
      <c r="D104" s="23"/>
      <c r="E104" s="25"/>
      <c r="F104" s="15"/>
      <c r="G104" s="27"/>
      <c r="H104" s="24">
        <f t="shared" si="6"/>
        <v>0</v>
      </c>
      <c r="I104" s="24"/>
      <c r="J104" s="24"/>
      <c r="K104" s="29"/>
      <c r="L104" s="15"/>
    </row>
    <row r="105" spans="1:12" ht="18.75" hidden="1">
      <c r="A105" s="26"/>
      <c r="B105" s="23"/>
      <c r="C105" s="23"/>
      <c r="D105" s="23"/>
      <c r="E105" s="25"/>
      <c r="F105" s="15"/>
      <c r="G105" s="27"/>
      <c r="H105" s="24">
        <f t="shared" si="6"/>
        <v>0</v>
      </c>
      <c r="I105" s="24"/>
      <c r="J105" s="24"/>
      <c r="K105" s="29"/>
      <c r="L105" s="15"/>
    </row>
    <row r="106" spans="1:12" ht="18.75" hidden="1">
      <c r="A106" s="26"/>
      <c r="B106" s="23"/>
      <c r="C106" s="23"/>
      <c r="D106" s="23"/>
      <c r="E106" s="25"/>
      <c r="F106" s="15"/>
      <c r="G106" s="27"/>
      <c r="H106" s="24">
        <f t="shared" si="6"/>
        <v>0</v>
      </c>
      <c r="I106" s="24"/>
      <c r="J106" s="24"/>
      <c r="K106" s="43"/>
      <c r="L106" s="15"/>
    </row>
    <row r="107" spans="1:12" ht="56.25" hidden="1">
      <c r="A107" s="26"/>
      <c r="B107" s="23">
        <f>C107+D107</f>
        <v>180</v>
      </c>
      <c r="C107" s="23">
        <v>90</v>
      </c>
      <c r="D107" s="23">
        <f>80+10</f>
        <v>90</v>
      </c>
      <c r="E107" s="25" t="s">
        <v>130</v>
      </c>
      <c r="F107" s="15" t="s">
        <v>34</v>
      </c>
      <c r="G107" s="27"/>
      <c r="H107" s="24">
        <f t="shared" si="6"/>
        <v>0</v>
      </c>
      <c r="I107" s="24"/>
      <c r="J107" s="24"/>
      <c r="K107" s="25"/>
      <c r="L107" s="15"/>
    </row>
    <row r="108" spans="1:12" ht="22.5" customHeight="1">
      <c r="A108" s="26" t="s">
        <v>131</v>
      </c>
      <c r="B108" s="9">
        <f>SUM(B109:B129)</f>
        <v>1773</v>
      </c>
      <c r="C108" s="9">
        <f>SUM(C109:C129)</f>
        <v>886.5</v>
      </c>
      <c r="D108" s="9">
        <f>SUM(D109:D129)</f>
        <v>886.5</v>
      </c>
      <c r="E108" s="12" t="s">
        <v>34</v>
      </c>
      <c r="F108" s="13"/>
      <c r="G108" s="27" t="s">
        <v>131</v>
      </c>
      <c r="H108" s="10">
        <f>SUM(H109:H129)</f>
        <v>175</v>
      </c>
      <c r="I108" s="10">
        <f>SUM(I109:I129)</f>
        <v>25</v>
      </c>
      <c r="J108" s="10">
        <f>SUM(J109:J129)</f>
        <v>150</v>
      </c>
      <c r="K108" s="12"/>
      <c r="L108" s="13"/>
    </row>
    <row r="109" spans="1:12" ht="45.75" customHeight="1">
      <c r="A109" s="26"/>
      <c r="B109" s="23">
        <f>C109+D109</f>
        <v>160</v>
      </c>
      <c r="C109" s="23">
        <v>80</v>
      </c>
      <c r="D109" s="23">
        <v>80</v>
      </c>
      <c r="E109" s="25" t="s">
        <v>132</v>
      </c>
      <c r="F109" s="15" t="s">
        <v>34</v>
      </c>
      <c r="G109" s="27"/>
      <c r="H109" s="24">
        <f>I109+J109</f>
        <v>20</v>
      </c>
      <c r="I109" s="24">
        <v>10</v>
      </c>
      <c r="J109" s="24">
        <v>10</v>
      </c>
      <c r="K109" s="25" t="s">
        <v>133</v>
      </c>
      <c r="L109" s="15"/>
    </row>
    <row r="110" spans="1:12" ht="38.25">
      <c r="A110" s="26"/>
      <c r="B110" s="23">
        <f aca="true" t="shared" si="7" ref="B110:B129">C110+D110</f>
        <v>15</v>
      </c>
      <c r="C110" s="23">
        <v>7.5</v>
      </c>
      <c r="D110" s="23">
        <v>7.5</v>
      </c>
      <c r="E110" s="25" t="s">
        <v>134</v>
      </c>
      <c r="F110" s="15" t="s">
        <v>34</v>
      </c>
      <c r="G110" s="27"/>
      <c r="H110" s="24">
        <f aca="true" t="shared" si="8" ref="H110:H125">I110+J110</f>
        <v>30</v>
      </c>
      <c r="I110" s="24">
        <v>15</v>
      </c>
      <c r="J110" s="24">
        <v>15</v>
      </c>
      <c r="K110" s="25" t="s">
        <v>135</v>
      </c>
      <c r="L110" s="15"/>
    </row>
    <row r="111" spans="1:12" ht="18.75">
      <c r="A111" s="26"/>
      <c r="B111" s="23"/>
      <c r="C111" s="23"/>
      <c r="D111" s="23"/>
      <c r="E111" s="25"/>
      <c r="F111" s="15"/>
      <c r="G111" s="27"/>
      <c r="H111" s="24">
        <f t="shared" si="8"/>
        <v>17</v>
      </c>
      <c r="I111" s="24"/>
      <c r="J111" s="24">
        <v>17</v>
      </c>
      <c r="K111" s="25" t="s">
        <v>136</v>
      </c>
      <c r="L111" s="15"/>
    </row>
    <row r="112" spans="1:12" ht="37.5">
      <c r="A112" s="26"/>
      <c r="B112" s="23"/>
      <c r="C112" s="23"/>
      <c r="D112" s="23"/>
      <c r="E112" s="25"/>
      <c r="F112" s="15"/>
      <c r="G112" s="27"/>
      <c r="H112" s="24">
        <f t="shared" si="8"/>
        <v>26</v>
      </c>
      <c r="I112" s="24"/>
      <c r="J112" s="24">
        <f>16+10</f>
        <v>26</v>
      </c>
      <c r="K112" s="25" t="s">
        <v>137</v>
      </c>
      <c r="L112" s="15"/>
    </row>
    <row r="113" spans="1:12" ht="18.75">
      <c r="A113" s="26"/>
      <c r="B113" s="23"/>
      <c r="C113" s="23"/>
      <c r="D113" s="23"/>
      <c r="E113" s="25"/>
      <c r="F113" s="15"/>
      <c r="G113" s="27"/>
      <c r="H113" s="24">
        <f t="shared" si="8"/>
        <v>32</v>
      </c>
      <c r="I113" s="24"/>
      <c r="J113" s="24">
        <v>32</v>
      </c>
      <c r="K113" s="25" t="s">
        <v>138</v>
      </c>
      <c r="L113" s="15"/>
    </row>
    <row r="114" spans="1:12" ht="18.75">
      <c r="A114" s="26"/>
      <c r="B114" s="23"/>
      <c r="C114" s="23"/>
      <c r="D114" s="23"/>
      <c r="E114" s="25"/>
      <c r="F114" s="15"/>
      <c r="G114" s="27"/>
      <c r="H114" s="24">
        <f t="shared" si="8"/>
        <v>50</v>
      </c>
      <c r="I114" s="24"/>
      <c r="J114" s="24">
        <v>50</v>
      </c>
      <c r="K114" s="25" t="s">
        <v>139</v>
      </c>
      <c r="L114" s="15"/>
    </row>
    <row r="115" spans="1:12" ht="18.75" hidden="1">
      <c r="A115" s="26"/>
      <c r="B115" s="23"/>
      <c r="C115" s="23"/>
      <c r="D115" s="23"/>
      <c r="E115" s="25"/>
      <c r="F115" s="15"/>
      <c r="G115" s="27"/>
      <c r="H115" s="24">
        <f t="shared" si="8"/>
        <v>0</v>
      </c>
      <c r="I115" s="24"/>
      <c r="J115" s="24"/>
      <c r="K115" s="25"/>
      <c r="L115" s="15"/>
    </row>
    <row r="116" spans="1:12" ht="18.75" hidden="1">
      <c r="A116" s="26"/>
      <c r="B116" s="23"/>
      <c r="C116" s="23"/>
      <c r="D116" s="23"/>
      <c r="E116" s="25"/>
      <c r="F116" s="15"/>
      <c r="G116" s="27"/>
      <c r="H116" s="24">
        <f t="shared" si="8"/>
        <v>0</v>
      </c>
      <c r="I116" s="24"/>
      <c r="J116" s="24"/>
      <c r="K116" s="25"/>
      <c r="L116" s="15"/>
    </row>
    <row r="117" spans="1:12" ht="18.75" hidden="1">
      <c r="A117" s="26"/>
      <c r="B117" s="23"/>
      <c r="C117" s="23"/>
      <c r="D117" s="23"/>
      <c r="E117" s="25"/>
      <c r="F117" s="15"/>
      <c r="G117" s="27"/>
      <c r="H117" s="24">
        <f t="shared" si="8"/>
        <v>0</v>
      </c>
      <c r="I117" s="24"/>
      <c r="J117" s="24"/>
      <c r="K117" s="25"/>
      <c r="L117" s="15"/>
    </row>
    <row r="118" spans="1:12" ht="18.75" hidden="1">
      <c r="A118" s="26"/>
      <c r="B118" s="23"/>
      <c r="C118" s="23"/>
      <c r="D118" s="23"/>
      <c r="E118" s="25"/>
      <c r="F118" s="15"/>
      <c r="G118" s="27"/>
      <c r="H118" s="24">
        <f t="shared" si="8"/>
        <v>0</v>
      </c>
      <c r="I118" s="24"/>
      <c r="J118" s="24"/>
      <c r="K118" s="25"/>
      <c r="L118" s="15"/>
    </row>
    <row r="119" spans="1:12" ht="18.75" hidden="1">
      <c r="A119" s="26"/>
      <c r="B119" s="23"/>
      <c r="C119" s="23"/>
      <c r="D119" s="23"/>
      <c r="E119" s="25"/>
      <c r="F119" s="15"/>
      <c r="G119" s="27"/>
      <c r="H119" s="24">
        <f t="shared" si="8"/>
        <v>0</v>
      </c>
      <c r="I119" s="24"/>
      <c r="J119" s="24"/>
      <c r="K119" s="25"/>
      <c r="L119" s="15"/>
    </row>
    <row r="120" spans="1:12" ht="18.75" hidden="1">
      <c r="A120" s="26"/>
      <c r="B120" s="23"/>
      <c r="C120" s="23"/>
      <c r="D120" s="23"/>
      <c r="E120" s="25"/>
      <c r="F120" s="15"/>
      <c r="G120" s="27"/>
      <c r="H120" s="24">
        <f t="shared" si="8"/>
        <v>0</v>
      </c>
      <c r="I120" s="24"/>
      <c r="J120" s="24"/>
      <c r="K120" s="25"/>
      <c r="L120" s="15"/>
    </row>
    <row r="121" spans="1:12" ht="18.75" hidden="1">
      <c r="A121" s="26"/>
      <c r="B121" s="23">
        <f t="shared" si="7"/>
        <v>26</v>
      </c>
      <c r="C121" s="23">
        <v>13</v>
      </c>
      <c r="D121" s="23">
        <v>13</v>
      </c>
      <c r="E121" s="25" t="s">
        <v>140</v>
      </c>
      <c r="F121" s="15" t="s">
        <v>34</v>
      </c>
      <c r="G121" s="27"/>
      <c r="H121" s="24">
        <f t="shared" si="8"/>
        <v>0</v>
      </c>
      <c r="I121" s="24"/>
      <c r="J121" s="24"/>
      <c r="K121" s="25"/>
      <c r="L121" s="15"/>
    </row>
    <row r="122" spans="1:12" ht="18.75" hidden="1">
      <c r="A122" s="26"/>
      <c r="B122" s="23">
        <f t="shared" si="7"/>
        <v>190</v>
      </c>
      <c r="C122" s="23">
        <f>45+30+20</f>
        <v>95</v>
      </c>
      <c r="D122" s="23">
        <f>45+30+20</f>
        <v>95</v>
      </c>
      <c r="E122" s="25" t="s">
        <v>141</v>
      </c>
      <c r="F122" s="15" t="s">
        <v>34</v>
      </c>
      <c r="G122" s="27"/>
      <c r="H122" s="24">
        <f t="shared" si="8"/>
        <v>0</v>
      </c>
      <c r="I122" s="24"/>
      <c r="J122" s="24"/>
      <c r="K122" s="25"/>
      <c r="L122" s="15"/>
    </row>
    <row r="123" spans="1:12" ht="56.25" hidden="1">
      <c r="A123" s="26"/>
      <c r="B123" s="23">
        <f t="shared" si="7"/>
        <v>440</v>
      </c>
      <c r="C123" s="23">
        <f>180+40</f>
        <v>220</v>
      </c>
      <c r="D123" s="23">
        <f>180+40</f>
        <v>220</v>
      </c>
      <c r="E123" s="25" t="s">
        <v>142</v>
      </c>
      <c r="F123" s="15" t="s">
        <v>34</v>
      </c>
      <c r="G123" s="27"/>
      <c r="H123" s="24">
        <f t="shared" si="8"/>
        <v>0</v>
      </c>
      <c r="I123" s="24"/>
      <c r="J123" s="24"/>
      <c r="K123" s="25"/>
      <c r="L123" s="15"/>
    </row>
    <row r="124" spans="1:12" ht="56.25" hidden="1">
      <c r="A124" s="26"/>
      <c r="B124" s="23">
        <f t="shared" si="7"/>
        <v>435</v>
      </c>
      <c r="C124" s="23">
        <v>217.5</v>
      </c>
      <c r="D124" s="23">
        <f>105+12.5+100</f>
        <v>217.5</v>
      </c>
      <c r="E124" s="25" t="s">
        <v>143</v>
      </c>
      <c r="F124" s="15" t="s">
        <v>34</v>
      </c>
      <c r="G124" s="27"/>
      <c r="H124" s="24">
        <f t="shared" si="8"/>
        <v>0</v>
      </c>
      <c r="I124" s="24"/>
      <c r="J124" s="24"/>
      <c r="K124" s="25"/>
      <c r="L124" s="15"/>
    </row>
    <row r="125" spans="1:12" ht="56.25" hidden="1">
      <c r="A125" s="26"/>
      <c r="B125" s="23">
        <f t="shared" si="7"/>
        <v>80</v>
      </c>
      <c r="C125" s="23">
        <v>40</v>
      </c>
      <c r="D125" s="23">
        <v>40</v>
      </c>
      <c r="E125" s="25" t="s">
        <v>144</v>
      </c>
      <c r="F125" s="15" t="s">
        <v>34</v>
      </c>
      <c r="G125" s="27"/>
      <c r="H125" s="24">
        <f t="shared" si="8"/>
        <v>0</v>
      </c>
      <c r="I125" s="24"/>
      <c r="J125" s="24"/>
      <c r="K125" s="25"/>
      <c r="L125" s="15"/>
    </row>
    <row r="126" spans="1:12" ht="56.25" hidden="1">
      <c r="A126" s="26"/>
      <c r="B126" s="23">
        <f t="shared" si="7"/>
        <v>152</v>
      </c>
      <c r="C126" s="23">
        <v>76</v>
      </c>
      <c r="D126" s="23">
        <v>76</v>
      </c>
      <c r="E126" s="25" t="s">
        <v>145</v>
      </c>
      <c r="F126" s="15" t="s">
        <v>34</v>
      </c>
      <c r="G126" s="27"/>
      <c r="H126" s="24">
        <f>I126+J126</f>
        <v>0</v>
      </c>
      <c r="I126" s="24"/>
      <c r="J126" s="24"/>
      <c r="K126" s="25"/>
      <c r="L126" s="15"/>
    </row>
    <row r="127" spans="1:12" ht="56.25" hidden="1">
      <c r="A127" s="26"/>
      <c r="B127" s="23">
        <f t="shared" si="7"/>
        <v>220</v>
      </c>
      <c r="C127" s="23">
        <v>110</v>
      </c>
      <c r="D127" s="23">
        <v>110</v>
      </c>
      <c r="E127" s="25" t="s">
        <v>146</v>
      </c>
      <c r="F127" s="15" t="s">
        <v>34</v>
      </c>
      <c r="G127" s="27"/>
      <c r="H127" s="24">
        <f>I127+J127</f>
        <v>0</v>
      </c>
      <c r="I127" s="24"/>
      <c r="J127" s="24"/>
      <c r="K127" s="25"/>
      <c r="L127" s="15"/>
    </row>
    <row r="128" spans="1:12" ht="18.75" hidden="1">
      <c r="A128" s="26"/>
      <c r="B128" s="23">
        <f t="shared" si="7"/>
        <v>48</v>
      </c>
      <c r="C128" s="23">
        <v>24</v>
      </c>
      <c r="D128" s="23">
        <v>24</v>
      </c>
      <c r="E128" s="25" t="s">
        <v>147</v>
      </c>
      <c r="F128" s="15" t="s">
        <v>34</v>
      </c>
      <c r="G128" s="27"/>
      <c r="H128" s="24">
        <f>I128+J128</f>
        <v>0</v>
      </c>
      <c r="I128" s="24"/>
      <c r="J128" s="24"/>
      <c r="K128" s="25"/>
      <c r="L128" s="15"/>
    </row>
    <row r="129" spans="1:12" ht="18.75" hidden="1">
      <c r="A129" s="26"/>
      <c r="B129" s="23">
        <f t="shared" si="7"/>
        <v>7</v>
      </c>
      <c r="C129" s="23">
        <v>3.5</v>
      </c>
      <c r="D129" s="23">
        <v>3.5</v>
      </c>
      <c r="E129" s="25" t="s">
        <v>148</v>
      </c>
      <c r="F129" s="15" t="s">
        <v>34</v>
      </c>
      <c r="G129" s="27"/>
      <c r="H129" s="24">
        <f>I129+J129</f>
        <v>0</v>
      </c>
      <c r="I129" s="24"/>
      <c r="J129" s="24"/>
      <c r="K129" s="25"/>
      <c r="L129" s="15"/>
    </row>
    <row r="130" spans="1:12" ht="39.75" customHeight="1">
      <c r="A130" s="26" t="s">
        <v>149</v>
      </c>
      <c r="B130" s="9">
        <f>SUM(B131:B156)</f>
        <v>999.3000000000001</v>
      </c>
      <c r="C130" s="9">
        <f>SUM(C131:C156)</f>
        <v>499.65000000000003</v>
      </c>
      <c r="D130" s="9">
        <f>SUM(D131:D156)</f>
        <v>499.65000000000003</v>
      </c>
      <c r="E130" s="12" t="s">
        <v>150</v>
      </c>
      <c r="F130" s="13"/>
      <c r="G130" s="27" t="s">
        <v>149</v>
      </c>
      <c r="H130" s="10">
        <f>SUM(H131:H156)</f>
        <v>965</v>
      </c>
      <c r="I130" s="10">
        <f>SUM(I131:I156)</f>
        <v>482.5</v>
      </c>
      <c r="J130" s="10">
        <f>SUM(J131:J156)</f>
        <v>482.5</v>
      </c>
      <c r="K130" s="12" t="s">
        <v>151</v>
      </c>
      <c r="L130" s="13"/>
    </row>
    <row r="131" spans="1:12" ht="72.75" customHeight="1">
      <c r="A131" s="26"/>
      <c r="B131" s="23">
        <f>SUM(C131+D131)</f>
        <v>6</v>
      </c>
      <c r="C131" s="23">
        <v>3</v>
      </c>
      <c r="D131" s="23">
        <v>3</v>
      </c>
      <c r="E131" s="25" t="s">
        <v>152</v>
      </c>
      <c r="F131" s="15" t="s">
        <v>34</v>
      </c>
      <c r="G131" s="27"/>
      <c r="H131" s="24">
        <f>SUM(I131+J131)</f>
        <v>80</v>
      </c>
      <c r="I131" s="24">
        <v>40</v>
      </c>
      <c r="J131" s="24">
        <v>40</v>
      </c>
      <c r="K131" s="25" t="s">
        <v>153</v>
      </c>
      <c r="L131" s="15" t="s">
        <v>154</v>
      </c>
    </row>
    <row r="132" spans="1:12" ht="33" customHeight="1">
      <c r="A132" s="26"/>
      <c r="B132" s="23">
        <f aca="true" t="shared" si="9" ref="B132:B156">SUM(C132+D132)</f>
        <v>58</v>
      </c>
      <c r="C132" s="23">
        <v>29</v>
      </c>
      <c r="D132" s="23">
        <v>29</v>
      </c>
      <c r="E132" s="25" t="s">
        <v>155</v>
      </c>
      <c r="F132" s="15" t="s">
        <v>34</v>
      </c>
      <c r="G132" s="27"/>
      <c r="H132" s="24">
        <f aca="true" t="shared" si="10" ref="H132:H156">SUM(I132+J132)</f>
        <v>10</v>
      </c>
      <c r="I132" s="24">
        <v>5</v>
      </c>
      <c r="J132" s="24">
        <v>5</v>
      </c>
      <c r="K132" s="25" t="s">
        <v>156</v>
      </c>
      <c r="L132" s="15"/>
    </row>
    <row r="133" spans="1:12" ht="36.75" customHeight="1">
      <c r="A133" s="26"/>
      <c r="B133" s="23">
        <f t="shared" si="9"/>
        <v>122.6</v>
      </c>
      <c r="C133" s="23">
        <v>61.3</v>
      </c>
      <c r="D133" s="23">
        <v>61.3</v>
      </c>
      <c r="E133" s="25" t="s">
        <v>157</v>
      </c>
      <c r="F133" s="25" t="s">
        <v>158</v>
      </c>
      <c r="G133" s="27"/>
      <c r="H133" s="24">
        <f t="shared" si="10"/>
        <v>11</v>
      </c>
      <c r="I133" s="24">
        <v>5.5</v>
      </c>
      <c r="J133" s="24">
        <v>5.5</v>
      </c>
      <c r="K133" s="25" t="s">
        <v>159</v>
      </c>
      <c r="L133" s="25"/>
    </row>
    <row r="134" spans="1:12" ht="30" customHeight="1">
      <c r="A134" s="26"/>
      <c r="B134" s="23">
        <f t="shared" si="9"/>
        <v>36</v>
      </c>
      <c r="C134" s="23">
        <v>18</v>
      </c>
      <c r="D134" s="23">
        <v>18</v>
      </c>
      <c r="E134" s="25" t="s">
        <v>160</v>
      </c>
      <c r="F134" s="25" t="s">
        <v>121</v>
      </c>
      <c r="G134" s="27"/>
      <c r="H134" s="24">
        <f t="shared" si="10"/>
        <v>80</v>
      </c>
      <c r="I134" s="24">
        <v>40</v>
      </c>
      <c r="J134" s="24">
        <v>40</v>
      </c>
      <c r="K134" s="25" t="s">
        <v>161</v>
      </c>
      <c r="L134" s="25"/>
    </row>
    <row r="135" spans="1:12" ht="30" customHeight="1">
      <c r="A135" s="26"/>
      <c r="B135" s="23"/>
      <c r="C135" s="23"/>
      <c r="D135" s="23"/>
      <c r="E135" s="25"/>
      <c r="F135" s="25"/>
      <c r="G135" s="27"/>
      <c r="H135" s="24">
        <f t="shared" si="10"/>
        <v>48</v>
      </c>
      <c r="I135" s="24">
        <v>24</v>
      </c>
      <c r="J135" s="24">
        <v>24</v>
      </c>
      <c r="K135" s="25" t="s">
        <v>162</v>
      </c>
      <c r="L135" s="25"/>
    </row>
    <row r="136" spans="1:12" ht="30" customHeight="1">
      <c r="A136" s="26"/>
      <c r="B136" s="23"/>
      <c r="C136" s="23"/>
      <c r="D136" s="23"/>
      <c r="E136" s="25"/>
      <c r="F136" s="25"/>
      <c r="G136" s="27"/>
      <c r="H136" s="24">
        <f t="shared" si="10"/>
        <v>32</v>
      </c>
      <c r="I136" s="24">
        <v>16</v>
      </c>
      <c r="J136" s="24">
        <v>16</v>
      </c>
      <c r="K136" s="25" t="s">
        <v>163</v>
      </c>
      <c r="L136" s="25"/>
    </row>
    <row r="137" spans="1:12" ht="45" customHeight="1">
      <c r="A137" s="26"/>
      <c r="B137" s="23"/>
      <c r="C137" s="23"/>
      <c r="D137" s="23"/>
      <c r="E137" s="25"/>
      <c r="F137" s="25"/>
      <c r="G137" s="27"/>
      <c r="H137" s="24">
        <f>SUM(I137+J137)</f>
        <v>24</v>
      </c>
      <c r="I137" s="24">
        <v>12</v>
      </c>
      <c r="J137" s="24">
        <v>12</v>
      </c>
      <c r="K137" s="25" t="s">
        <v>164</v>
      </c>
      <c r="L137" s="25"/>
    </row>
    <row r="138" spans="1:12" ht="46.5" customHeight="1">
      <c r="A138" s="26"/>
      <c r="B138" s="23"/>
      <c r="C138" s="23"/>
      <c r="D138" s="23"/>
      <c r="E138" s="25"/>
      <c r="F138" s="25"/>
      <c r="G138" s="27"/>
      <c r="H138" s="24">
        <f t="shared" si="10"/>
        <v>10</v>
      </c>
      <c r="I138" s="24">
        <v>5</v>
      </c>
      <c r="J138" s="24">
        <v>5</v>
      </c>
      <c r="K138" s="25" t="s">
        <v>165</v>
      </c>
      <c r="L138" s="44" t="s">
        <v>166</v>
      </c>
    </row>
    <row r="139" spans="1:12" ht="46.5" customHeight="1">
      <c r="A139" s="26"/>
      <c r="B139" s="23"/>
      <c r="C139" s="23"/>
      <c r="D139" s="23"/>
      <c r="E139" s="25"/>
      <c r="F139" s="25"/>
      <c r="G139" s="27"/>
      <c r="H139" s="24">
        <f t="shared" si="10"/>
        <v>220</v>
      </c>
      <c r="I139" s="24">
        <v>110</v>
      </c>
      <c r="J139" s="24">
        <v>110</v>
      </c>
      <c r="K139" s="25" t="s">
        <v>167</v>
      </c>
      <c r="L139" s="45"/>
    </row>
    <row r="140" spans="1:12" ht="85.5" customHeight="1">
      <c r="A140" s="26"/>
      <c r="B140" s="23"/>
      <c r="C140" s="23"/>
      <c r="D140" s="23"/>
      <c r="E140" s="25"/>
      <c r="F140" s="25"/>
      <c r="G140" s="27"/>
      <c r="H140" s="24">
        <f t="shared" si="10"/>
        <v>300</v>
      </c>
      <c r="I140" s="24">
        <v>150</v>
      </c>
      <c r="J140" s="24">
        <v>150</v>
      </c>
      <c r="K140" s="25" t="s">
        <v>168</v>
      </c>
      <c r="L140" s="25" t="s">
        <v>169</v>
      </c>
    </row>
    <row r="141" spans="1:12" ht="30" customHeight="1" hidden="1">
      <c r="A141" s="26"/>
      <c r="B141" s="23"/>
      <c r="C141" s="23"/>
      <c r="D141" s="23"/>
      <c r="E141" s="25"/>
      <c r="F141" s="25"/>
      <c r="G141" s="27"/>
      <c r="H141" s="24"/>
      <c r="I141" s="24"/>
      <c r="J141" s="24"/>
      <c r="K141" s="25"/>
      <c r="L141" s="25"/>
    </row>
    <row r="142" spans="1:12" ht="30" customHeight="1" hidden="1">
      <c r="A142" s="26"/>
      <c r="B142" s="23"/>
      <c r="C142" s="23"/>
      <c r="D142" s="23"/>
      <c r="E142" s="25"/>
      <c r="F142" s="25"/>
      <c r="G142" s="27"/>
      <c r="H142" s="24"/>
      <c r="I142" s="24"/>
      <c r="J142" s="24"/>
      <c r="K142" s="25"/>
      <c r="L142" s="25"/>
    </row>
    <row r="143" spans="1:12" ht="32.25" customHeight="1" hidden="1">
      <c r="A143" s="26"/>
      <c r="B143" s="23"/>
      <c r="C143" s="23"/>
      <c r="D143" s="23"/>
      <c r="E143" s="25"/>
      <c r="F143" s="25"/>
      <c r="G143" s="27"/>
      <c r="H143" s="24"/>
      <c r="I143" s="24"/>
      <c r="J143" s="24"/>
      <c r="K143" s="25"/>
      <c r="L143" s="25"/>
    </row>
    <row r="144" spans="1:12" ht="30" customHeight="1">
      <c r="A144" s="26"/>
      <c r="B144" s="23"/>
      <c r="C144" s="23"/>
      <c r="D144" s="23"/>
      <c r="E144" s="25"/>
      <c r="F144" s="25"/>
      <c r="G144" s="27"/>
      <c r="H144" s="24">
        <f t="shared" si="10"/>
        <v>10</v>
      </c>
      <c r="I144" s="24">
        <v>5</v>
      </c>
      <c r="J144" s="24">
        <v>5</v>
      </c>
      <c r="K144" s="25" t="s">
        <v>170</v>
      </c>
      <c r="L144" s="25"/>
    </row>
    <row r="145" spans="1:12" ht="18.75">
      <c r="A145" s="26"/>
      <c r="B145" s="23">
        <f t="shared" si="9"/>
        <v>20</v>
      </c>
      <c r="C145" s="23">
        <v>10</v>
      </c>
      <c r="D145" s="23">
        <v>10</v>
      </c>
      <c r="E145" s="25" t="s">
        <v>171</v>
      </c>
      <c r="F145" s="15" t="s">
        <v>34</v>
      </c>
      <c r="G145" s="27"/>
      <c r="H145" s="24">
        <f t="shared" si="10"/>
        <v>140</v>
      </c>
      <c r="I145" s="24">
        <v>70</v>
      </c>
      <c r="J145" s="24">
        <v>70</v>
      </c>
      <c r="K145" s="25" t="s">
        <v>172</v>
      </c>
      <c r="L145" s="15"/>
    </row>
    <row r="146" spans="1:12" ht="56.25" hidden="1">
      <c r="A146" s="26"/>
      <c r="B146" s="23">
        <f t="shared" si="9"/>
        <v>44</v>
      </c>
      <c r="C146" s="23">
        <v>22</v>
      </c>
      <c r="D146" s="23">
        <v>22</v>
      </c>
      <c r="E146" s="25" t="s">
        <v>173</v>
      </c>
      <c r="F146" s="15" t="s">
        <v>34</v>
      </c>
      <c r="G146" s="27"/>
      <c r="H146" s="24">
        <f t="shared" si="10"/>
        <v>0</v>
      </c>
      <c r="I146" s="24"/>
      <c r="J146" s="24"/>
      <c r="K146" s="25"/>
      <c r="L146" s="15"/>
    </row>
    <row r="147" spans="1:12" ht="18.75" hidden="1">
      <c r="A147" s="26"/>
      <c r="B147" s="23">
        <f t="shared" si="9"/>
        <v>20</v>
      </c>
      <c r="C147" s="23">
        <v>10</v>
      </c>
      <c r="D147" s="23">
        <v>10</v>
      </c>
      <c r="E147" s="25" t="s">
        <v>174</v>
      </c>
      <c r="F147" s="15" t="s">
        <v>34</v>
      </c>
      <c r="G147" s="27"/>
      <c r="H147" s="24">
        <f t="shared" si="10"/>
        <v>0</v>
      </c>
      <c r="I147" s="24"/>
      <c r="J147" s="24"/>
      <c r="K147" s="25"/>
      <c r="L147" s="15"/>
    </row>
    <row r="148" spans="1:12" ht="18.75" hidden="1">
      <c r="A148" s="26"/>
      <c r="B148" s="23">
        <f t="shared" si="9"/>
        <v>149</v>
      </c>
      <c r="C148" s="23">
        <v>74.5</v>
      </c>
      <c r="D148" s="23">
        <v>74.5</v>
      </c>
      <c r="E148" s="25" t="s">
        <v>175</v>
      </c>
      <c r="F148" s="15" t="s">
        <v>34</v>
      </c>
      <c r="G148" s="27"/>
      <c r="H148" s="24">
        <f t="shared" si="10"/>
        <v>0</v>
      </c>
      <c r="I148" s="24"/>
      <c r="J148" s="24"/>
      <c r="K148" s="25"/>
      <c r="L148" s="15"/>
    </row>
    <row r="149" spans="1:12" ht="18.75" hidden="1">
      <c r="A149" s="26"/>
      <c r="B149" s="23">
        <f t="shared" si="9"/>
        <v>225.5</v>
      </c>
      <c r="C149" s="23">
        <v>112.75</v>
      </c>
      <c r="D149" s="23">
        <v>112.75</v>
      </c>
      <c r="E149" s="25" t="s">
        <v>176</v>
      </c>
      <c r="F149" s="15" t="s">
        <v>34</v>
      </c>
      <c r="G149" s="27"/>
      <c r="H149" s="24">
        <f t="shared" si="10"/>
        <v>0</v>
      </c>
      <c r="I149" s="24"/>
      <c r="J149" s="24"/>
      <c r="K149" s="25"/>
      <c r="L149" s="15"/>
    </row>
    <row r="150" spans="1:12" ht="37.5" hidden="1">
      <c r="A150" s="26"/>
      <c r="B150" s="23">
        <f t="shared" si="9"/>
        <v>34.8</v>
      </c>
      <c r="C150" s="23">
        <v>17.4</v>
      </c>
      <c r="D150" s="23">
        <v>17.4</v>
      </c>
      <c r="E150" s="25" t="s">
        <v>177</v>
      </c>
      <c r="F150" s="25" t="s">
        <v>178</v>
      </c>
      <c r="G150" s="27"/>
      <c r="H150" s="24">
        <f t="shared" si="10"/>
        <v>0</v>
      </c>
      <c r="I150" s="24"/>
      <c r="J150" s="24"/>
      <c r="K150" s="25"/>
      <c r="L150" s="25"/>
    </row>
    <row r="151" spans="1:12" ht="18.75" hidden="1">
      <c r="A151" s="26"/>
      <c r="B151" s="23">
        <f t="shared" si="9"/>
        <v>24.2</v>
      </c>
      <c r="C151" s="23">
        <v>12.1</v>
      </c>
      <c r="D151" s="23">
        <v>12.1</v>
      </c>
      <c r="E151" s="25" t="s">
        <v>179</v>
      </c>
      <c r="F151" s="15" t="s">
        <v>34</v>
      </c>
      <c r="G151" s="27"/>
      <c r="H151" s="24">
        <f t="shared" si="10"/>
        <v>0</v>
      </c>
      <c r="I151" s="24"/>
      <c r="J151" s="24"/>
      <c r="K151" s="25"/>
      <c r="L151" s="15"/>
    </row>
    <row r="152" spans="1:12" ht="18.75" hidden="1">
      <c r="A152" s="26"/>
      <c r="B152" s="23">
        <f t="shared" si="9"/>
        <v>86</v>
      </c>
      <c r="C152" s="23">
        <v>43</v>
      </c>
      <c r="D152" s="23">
        <v>43</v>
      </c>
      <c r="E152" s="25" t="s">
        <v>180</v>
      </c>
      <c r="F152" s="25" t="s">
        <v>121</v>
      </c>
      <c r="G152" s="27"/>
      <c r="H152" s="24">
        <f t="shared" si="10"/>
        <v>0</v>
      </c>
      <c r="I152" s="24"/>
      <c r="J152" s="24"/>
      <c r="K152" s="25"/>
      <c r="L152" s="25"/>
    </row>
    <row r="153" spans="1:12" ht="56.25" hidden="1">
      <c r="A153" s="26"/>
      <c r="B153" s="23">
        <f t="shared" si="9"/>
        <v>18</v>
      </c>
      <c r="C153" s="23">
        <v>9</v>
      </c>
      <c r="D153" s="23">
        <v>9</v>
      </c>
      <c r="E153" s="25" t="s">
        <v>181</v>
      </c>
      <c r="F153" s="15" t="s">
        <v>34</v>
      </c>
      <c r="G153" s="27"/>
      <c r="H153" s="24">
        <f t="shared" si="10"/>
        <v>0</v>
      </c>
      <c r="I153" s="24"/>
      <c r="J153" s="24"/>
      <c r="K153" s="25"/>
      <c r="L153" s="15"/>
    </row>
    <row r="154" spans="1:12" ht="18.75" hidden="1">
      <c r="A154" s="26"/>
      <c r="B154" s="23">
        <f t="shared" si="9"/>
        <v>40</v>
      </c>
      <c r="C154" s="23">
        <v>20</v>
      </c>
      <c r="D154" s="23">
        <v>20</v>
      </c>
      <c r="E154" s="25" t="s">
        <v>171</v>
      </c>
      <c r="F154" s="25" t="s">
        <v>121</v>
      </c>
      <c r="G154" s="27"/>
      <c r="H154" s="24">
        <f t="shared" si="10"/>
        <v>0</v>
      </c>
      <c r="I154" s="24"/>
      <c r="J154" s="24"/>
      <c r="K154" s="25"/>
      <c r="L154" s="25"/>
    </row>
    <row r="155" spans="1:12" ht="18.75" hidden="1">
      <c r="A155" s="26"/>
      <c r="B155" s="23">
        <f t="shared" si="9"/>
        <v>115.2</v>
      </c>
      <c r="C155" s="23">
        <v>57.6</v>
      </c>
      <c r="D155" s="23">
        <v>57.6</v>
      </c>
      <c r="E155" s="25" t="s">
        <v>182</v>
      </c>
      <c r="F155" s="15" t="s">
        <v>34</v>
      </c>
      <c r="G155" s="27"/>
      <c r="H155" s="24">
        <f t="shared" si="10"/>
        <v>0</v>
      </c>
      <c r="I155" s="24"/>
      <c r="J155" s="24"/>
      <c r="K155" s="25"/>
      <c r="L155" s="15"/>
    </row>
    <row r="156" spans="1:12" ht="18.75" hidden="1">
      <c r="A156" s="26"/>
      <c r="B156" s="23">
        <f t="shared" si="9"/>
        <v>0</v>
      </c>
      <c r="C156" s="23"/>
      <c r="D156" s="23"/>
      <c r="E156" s="25"/>
      <c r="F156" s="15" t="s">
        <v>34</v>
      </c>
      <c r="G156" s="27"/>
      <c r="H156" s="24">
        <f t="shared" si="10"/>
        <v>0</v>
      </c>
      <c r="I156" s="24"/>
      <c r="J156" s="24"/>
      <c r="K156" s="25"/>
      <c r="L156" s="15"/>
    </row>
    <row r="157" spans="1:12" ht="22.5" customHeight="1">
      <c r="A157" s="26" t="s">
        <v>183</v>
      </c>
      <c r="B157" s="9">
        <f>SUM(B158:B164)</f>
        <v>416</v>
      </c>
      <c r="C157" s="9">
        <f>SUM(C158:C164)</f>
        <v>208</v>
      </c>
      <c r="D157" s="9">
        <f>SUM(D158:D164)</f>
        <v>208</v>
      </c>
      <c r="E157" s="12" t="s">
        <v>34</v>
      </c>
      <c r="F157" s="13"/>
      <c r="G157" s="27" t="s">
        <v>183</v>
      </c>
      <c r="H157" s="10">
        <f>SUM(H158:H164)</f>
        <v>461</v>
      </c>
      <c r="I157" s="10">
        <f>SUM(I158:I164)</f>
        <v>230.5</v>
      </c>
      <c r="J157" s="10">
        <f>SUM(J158:J164)</f>
        <v>230.5</v>
      </c>
      <c r="K157" s="12" t="s">
        <v>184</v>
      </c>
      <c r="L157" s="13"/>
    </row>
    <row r="158" spans="1:12" ht="79.5" customHeight="1">
      <c r="A158" s="26"/>
      <c r="B158" s="23">
        <f>C158+D158</f>
        <v>60</v>
      </c>
      <c r="C158" s="23">
        <v>30</v>
      </c>
      <c r="D158" s="23">
        <v>30</v>
      </c>
      <c r="E158" s="25" t="s">
        <v>185</v>
      </c>
      <c r="F158" s="15" t="s">
        <v>34</v>
      </c>
      <c r="G158" s="27"/>
      <c r="H158" s="24">
        <f aca="true" t="shared" si="11" ref="H158:H164">I158+J158</f>
        <v>132</v>
      </c>
      <c r="I158" s="24">
        <v>66</v>
      </c>
      <c r="J158" s="24">
        <v>66</v>
      </c>
      <c r="K158" s="25" t="s">
        <v>186</v>
      </c>
      <c r="L158" s="15"/>
    </row>
    <row r="159" spans="1:12" ht="18.75">
      <c r="A159" s="26"/>
      <c r="B159" s="23">
        <f>C159+D159</f>
        <v>50</v>
      </c>
      <c r="C159" s="23">
        <v>25</v>
      </c>
      <c r="D159" s="23">
        <v>25</v>
      </c>
      <c r="E159" s="25" t="s">
        <v>187</v>
      </c>
      <c r="F159" s="15" t="s">
        <v>34</v>
      </c>
      <c r="G159" s="27"/>
      <c r="H159" s="24">
        <f t="shared" si="11"/>
        <v>33</v>
      </c>
      <c r="I159" s="24">
        <v>16.5</v>
      </c>
      <c r="J159" s="24">
        <v>16.5</v>
      </c>
      <c r="K159" s="25" t="s">
        <v>188</v>
      </c>
      <c r="L159" s="15"/>
    </row>
    <row r="160" spans="1:12" ht="37.5">
      <c r="A160" s="26"/>
      <c r="B160" s="23">
        <f>C160+D160</f>
        <v>20</v>
      </c>
      <c r="C160" s="23">
        <v>10</v>
      </c>
      <c r="D160" s="23">
        <v>10</v>
      </c>
      <c r="E160" s="25" t="s">
        <v>189</v>
      </c>
      <c r="F160" s="15" t="s">
        <v>34</v>
      </c>
      <c r="G160" s="27"/>
      <c r="H160" s="24">
        <f t="shared" si="11"/>
        <v>60</v>
      </c>
      <c r="I160" s="24">
        <v>30</v>
      </c>
      <c r="J160" s="24">
        <v>30</v>
      </c>
      <c r="K160" s="25" t="s">
        <v>190</v>
      </c>
      <c r="L160" s="15"/>
    </row>
    <row r="161" spans="1:12" ht="18.75">
      <c r="A161" s="26"/>
      <c r="B161" s="23"/>
      <c r="C161" s="23"/>
      <c r="D161" s="23"/>
      <c r="E161" s="25"/>
      <c r="F161" s="15"/>
      <c r="G161" s="27"/>
      <c r="H161" s="24">
        <f t="shared" si="11"/>
        <v>20</v>
      </c>
      <c r="I161" s="24">
        <v>10</v>
      </c>
      <c r="J161" s="24">
        <v>10</v>
      </c>
      <c r="K161" s="25" t="s">
        <v>191</v>
      </c>
      <c r="L161" s="15"/>
    </row>
    <row r="162" spans="1:12" ht="93.75">
      <c r="A162" s="26"/>
      <c r="B162" s="23"/>
      <c r="C162" s="23"/>
      <c r="D162" s="23"/>
      <c r="E162" s="25"/>
      <c r="F162" s="15"/>
      <c r="G162" s="27"/>
      <c r="H162" s="24">
        <f t="shared" si="11"/>
        <v>216</v>
      </c>
      <c r="I162" s="24">
        <v>108</v>
      </c>
      <c r="J162" s="24">
        <v>108</v>
      </c>
      <c r="K162" s="25" t="s">
        <v>192</v>
      </c>
      <c r="L162" s="15" t="s">
        <v>193</v>
      </c>
    </row>
    <row r="163" spans="1:12" ht="18.75" hidden="1">
      <c r="A163" s="26"/>
      <c r="B163" s="23">
        <f>C163+D163</f>
        <v>250</v>
      </c>
      <c r="C163" s="23">
        <v>125</v>
      </c>
      <c r="D163" s="23">
        <v>125</v>
      </c>
      <c r="E163" s="25" t="s">
        <v>194</v>
      </c>
      <c r="F163" s="15" t="s">
        <v>34</v>
      </c>
      <c r="G163" s="27"/>
      <c r="H163" s="24">
        <f t="shared" si="11"/>
        <v>0</v>
      </c>
      <c r="I163" s="24"/>
      <c r="J163" s="24"/>
      <c r="K163" s="25"/>
      <c r="L163" s="15"/>
    </row>
    <row r="164" spans="1:12" ht="56.25" hidden="1">
      <c r="A164" s="26"/>
      <c r="B164" s="23">
        <f>C164+D164</f>
        <v>36</v>
      </c>
      <c r="C164" s="23">
        <v>18</v>
      </c>
      <c r="D164" s="23">
        <v>18</v>
      </c>
      <c r="E164" s="25" t="s">
        <v>195</v>
      </c>
      <c r="F164" s="15" t="s">
        <v>34</v>
      </c>
      <c r="G164" s="27"/>
      <c r="H164" s="24">
        <f t="shared" si="11"/>
        <v>0</v>
      </c>
      <c r="I164" s="24"/>
      <c r="J164" s="24"/>
      <c r="K164" s="25"/>
      <c r="L164" s="25"/>
    </row>
    <row r="165" spans="1:12" ht="18.75">
      <c r="A165" s="46" t="s">
        <v>4</v>
      </c>
      <c r="B165" s="20" t="e">
        <f>B157+B130+B108+B100+B75+B73+B71+B67+B42+B5+B34+B31+B21</f>
        <v>#REF!</v>
      </c>
      <c r="C165" s="20" t="e">
        <f>C157+C130+C108+C100+C75+C73+C71+C67+C42+C5+C34+C31+C21</f>
        <v>#REF!</v>
      </c>
      <c r="D165" s="20" t="e">
        <f>D157+D130+D108+D100+D75+D73+D71+D67+D42+D5+D34+D31+D21</f>
        <v>#REF!</v>
      </c>
      <c r="E165" s="47"/>
      <c r="F165" s="47"/>
      <c r="G165" s="46" t="s">
        <v>4</v>
      </c>
      <c r="H165" s="21">
        <f>H157+H130+H108+H100+H75+H73+H71+H67+H42+H5+H34+H31+H21</f>
        <v>60019.06895</v>
      </c>
      <c r="I165" s="21">
        <f>I157+I130+I108+I100+I75+I73+I71+I67+I42+I5+I34+I31+I21</f>
        <v>7123.101000000001</v>
      </c>
      <c r="J165" s="21">
        <f>J157+J130+J108+J100+J75+J73+J71+J67+J42+J5+J34+J31+J21</f>
        <v>52995.967950000006</v>
      </c>
      <c r="K165" s="47"/>
      <c r="L165" s="47"/>
    </row>
  </sheetData>
  <sheetProtection/>
  <mergeCells count="63">
    <mergeCell ref="A130:A156"/>
    <mergeCell ref="E130:F130"/>
    <mergeCell ref="G130:G156"/>
    <mergeCell ref="K130:L130"/>
    <mergeCell ref="L138:L139"/>
    <mergeCell ref="A157:A164"/>
    <mergeCell ref="E157:F157"/>
    <mergeCell ref="G157:G164"/>
    <mergeCell ref="K157:L157"/>
    <mergeCell ref="A100:A107"/>
    <mergeCell ref="E100:F100"/>
    <mergeCell ref="G100:G107"/>
    <mergeCell ref="K100:L100"/>
    <mergeCell ref="A108:A129"/>
    <mergeCell ref="E108:F108"/>
    <mergeCell ref="G108:G129"/>
    <mergeCell ref="K108:L108"/>
    <mergeCell ref="A73:A74"/>
    <mergeCell ref="G73:G74"/>
    <mergeCell ref="K73:L73"/>
    <mergeCell ref="A75:A99"/>
    <mergeCell ref="E75:F75"/>
    <mergeCell ref="G75:G99"/>
    <mergeCell ref="K75:L75"/>
    <mergeCell ref="A67:A70"/>
    <mergeCell ref="E67:F67"/>
    <mergeCell ref="G67:G70"/>
    <mergeCell ref="K67:L67"/>
    <mergeCell ref="A71:A72"/>
    <mergeCell ref="E71:F71"/>
    <mergeCell ref="G71:G72"/>
    <mergeCell ref="K71:L71"/>
    <mergeCell ref="A34:A41"/>
    <mergeCell ref="E34:F34"/>
    <mergeCell ref="G34:G41"/>
    <mergeCell ref="K34:L34"/>
    <mergeCell ref="A42:A66"/>
    <mergeCell ref="E42:F42"/>
    <mergeCell ref="G42:G66"/>
    <mergeCell ref="K42:L42"/>
    <mergeCell ref="E63:E64"/>
    <mergeCell ref="F63:F64"/>
    <mergeCell ref="A22:A30"/>
    <mergeCell ref="G22:G30"/>
    <mergeCell ref="A31:A33"/>
    <mergeCell ref="E31:F31"/>
    <mergeCell ref="G31:G33"/>
    <mergeCell ref="K31:L31"/>
    <mergeCell ref="A5:A20"/>
    <mergeCell ref="E5:F5"/>
    <mergeCell ref="G5:G20"/>
    <mergeCell ref="K5:L5"/>
    <mergeCell ref="E21:F21"/>
    <mergeCell ref="K21:L21"/>
    <mergeCell ref="A1:L1"/>
    <mergeCell ref="A2:A4"/>
    <mergeCell ref="B2:E2"/>
    <mergeCell ref="G2:G4"/>
    <mergeCell ref="H2:K2"/>
    <mergeCell ref="B3:D3"/>
    <mergeCell ref="E3:E4"/>
    <mergeCell ref="H3:J3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С. Ускова</dc:creator>
  <cp:keywords/>
  <dc:description/>
  <cp:lastModifiedBy>Евгения С. Ускова</cp:lastModifiedBy>
  <dcterms:created xsi:type="dcterms:W3CDTF">2023-02-15T14:31:29Z</dcterms:created>
  <dcterms:modified xsi:type="dcterms:W3CDTF">2023-02-15T14:32:40Z</dcterms:modified>
  <cp:category/>
  <cp:version/>
  <cp:contentType/>
  <cp:contentStatus/>
</cp:coreProperties>
</file>